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tables/table14.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tables/table17.xml" ContentType="application/vnd.openxmlformats-officedocument.spreadsheetml.table+xml"/>
  <Override PartName="/xl/tables/table18.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tables/table25.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ohnson_l\AppData\Local\Box\Box Edit\Documents\SNmkgBAKQ0KnWMcr20eRIg==\"/>
    </mc:Choice>
  </mc:AlternateContent>
  <bookViews>
    <workbookView xWindow="-120" yWindow="-120" windowWidth="29040" windowHeight="15840" tabRatio="841"/>
  </bookViews>
  <sheets>
    <sheet name="README" sheetId="32" r:id="rId1"/>
    <sheet name="Table of Contents" sheetId="25" r:id="rId2"/>
    <sheet name="Indicators 1 &amp; 2 Data Entry" sheetId="11" r:id="rId3"/>
    <sheet name="Indicators 1 &amp; 2 Calculations" sheetId="24" r:id="rId4"/>
    <sheet name="Indicator 1 Predicting Trend" sheetId="26" r:id="rId5"/>
    <sheet name="Ind. 1 Fixed Percent Increase" sheetId="18" r:id="rId6"/>
    <sheet name="Indicator 1 Average Increase" sheetId="16" r:id="rId7"/>
    <sheet name="Ind. 1 Start With the End Goal " sheetId="20" r:id="rId8"/>
    <sheet name="Indicator 1 Accelerated Growth" sheetId="21" r:id="rId9"/>
    <sheet name="Indicator 1 Summary" sheetId="33" r:id="rId10"/>
    <sheet name="Indicator 2 Predicting Trend" sheetId="27" r:id="rId11"/>
    <sheet name="Ind. 2 Fixed Percent Decrease" sheetId="28" r:id="rId12"/>
    <sheet name="Indicator 2 Average Decrease" sheetId="29" r:id="rId13"/>
    <sheet name="Ind. 2 Start With the End Goal" sheetId="30" r:id="rId14"/>
    <sheet name="Indicator 2 Accelerated Growth" sheetId="31" r:id="rId15"/>
    <sheet name="Indicator 2 Summary" sheetId="34" r:id="rId16"/>
  </sheets>
  <externalReferences>
    <externalReference r:id="rId17"/>
  </externalReferences>
  <definedNames>
    <definedName name="_C1_District">IF(ISERROR(OFFSET('[1]LEA Charts'!$I$89,0,0,1,COUNT('[1]LEA Charts'!$I$89:$R$89))),0,OFFSET('[1]LEA Charts'!$I$89,0,0,1,COUNT('[1]LEA Charts'!$I$89:$R$89)))</definedName>
    <definedName name="_C2_District">IF(ISERROR(OFFSET('[1]LEA Charts'!$I$90,0,0,1,COUNT('[1]LEA Charts'!$I$90:$R$90))),0,OFFSET('[1]LEA Charts'!$I$90,0,0,1,COUNT('[1]LEA Charts'!$I$90:$R$90)))</definedName>
    <definedName name="_C3_District">IF(ISERROR(OFFSET('[1]LEA Charts'!$I$91,0,0,1,COUNT('[1]LEA Charts'!$I$91:$R$91))),0,OFFSET('[1]LEA Charts'!$I$91,0,0,1,COUNT('[1]LEA Charts'!$I$91:$R$91)))</definedName>
    <definedName name="A1_District">IF(ISERROR(OFFSET('[1]LEA Charts'!$I$85,0,0,1,COUNT('[1]LEA Charts'!$I$85:$R$85))),0,OFFSET('[1]LEA Charts'!$I$85,0,0,1,COUNT('[1]LEA Charts'!$I$85:$R$85)))</definedName>
    <definedName name="A2_District">IF(ISERROR(OFFSET('[1]LEA Charts'!$I$86,0,0,1,COUNT('[1]LEA Charts'!$I$86:$R$86))),0,OFFSET('[1]LEA Charts'!$I$86,0,0,1,COUNT('[1]LEA Charts'!$I$86:$R$86)))</definedName>
    <definedName name="B1_District">IF(ISERROR(OFFSET('[1]LEA Charts'!$I$87,0,0,1,COUNT('[1]LEA Charts'!$I$87:$R$87))),0,OFFSET('[1]LEA Charts'!$I$87,0,0,1,COUNT('[1]LEA Charts'!$I$87:$R$87)))</definedName>
    <definedName name="B2_District">IF(ISERROR(OFFSET('[1]LEA Charts'!$I$88,0,0,1,COUNT('[1]LEA Charts'!$I$88:$R$88))),0,OFFSET('[1]LEA Charts'!$I$88,0,0,1,COUNT('[1]LEA Charts'!$I$88:$R$88)))</definedName>
    <definedName name="D1_District">IF(ISERROR(OFFSET('[1]LEA Charts'!$I$92,0,0,1,COUNT('[1]LEA Charts'!$I$92:$R$92))),0,OFFSET('[1]LEA Charts'!$I$92,0,0,1,COUNT('[1]LEA Charts'!$I$92:$R$92)))</definedName>
    <definedName name="D2_District">IF(ISERROR(OFFSET('[1]LEA Charts'!$I$93,0,0,1,COUNT('[1]LEA Charts'!$I$93:$R$93))),0,OFFSET('[1]LEA Charts'!$I$93,0,0,1,COUNT('[1]LEA Charts'!$I$93:$R$93)))</definedName>
    <definedName name="DistrictChart">IF(ISERROR(OFFSET('[1]LEA Charts'!$H$84,0,0,1,COUNT('[1]LEA Charts'!$H$84:$R$96))),0,OFFSET('[1]LEA Charts'!$H$84,0,0,1,COUNT('[1]LEA Charts'!$H$84:$R$96)))</definedName>
    <definedName name="DistrictNames">IF(ISERROR(OFFSET('[1]LEA Charts'!$I$84,0,0,1,COUNTA('[1]LEA Charts'!$I$84:$R$84))),0,OFFSET('[1]LEA Charts'!$I$84,0,0,1,COUNTA('[1]LEA Charts'!$I$84:$R$84)))</definedName>
    <definedName name="Ind6A_District">IF(ISERROR(OFFSET('[1]LEA Charts'!$I$94,0,0,1,COUNT('[1]LEA Charts'!$I$94:$R$94))),0,OFFSET('[1]LEA Charts'!$I$94,0,0,1,COUNT('[1]LEA Charts'!$I$94:$R$94)))</definedName>
    <definedName name="Ind6B_District">IF(ISERROR(OFFSET('[1]LEA Charts'!$I$95,0,0,1,COUNT('[1]LEA Charts'!$I$95:$R$95))),0,OFFSET('[1]LEA Charts'!$I$95,0,0,1,COUNT('[1]LEA Charts'!$I$95:$R$95)))</definedName>
    <definedName name="Ind6C_District">IF(ISERROR(OFFSET('[1]LEA Charts'!$I$96,0,0,1,COUNT('[1]LEA Charts'!$I$96:$R$96))),0,OFFSET('[1]LEA Charts'!$I$96,0,0,1,COUNT('[1]LEA Charts'!$I$96:$R$96)))</definedName>
    <definedName name="LEA_List">OFFSET('[1]LEAs and Regions'!$A$4,0,0,COUNTA('[1]LEAs and Regions'!$A:$A)-2,1)</definedName>
    <definedName name="Region_List">OFFSET('[1]LEAs and Regions'!$F$4,0,0,COUNTA('[1]LEAs and Regions'!$F:$F)-2,1)</definedName>
    <definedName name="RegionNames">IF(ISERROR(OFFSET('[1]Region Charts'!$I$84,0,0,1,COUNTA('[1]Region Charts'!$I$84:$R$84))),0,OFFSET('[1]Region Charts'!$I$84,0,0,1,COUNTA('[1]Region Charts'!$I$84:$R$84)))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4" l="1"/>
  <c r="B12" i="31"/>
  <c r="B12" i="30"/>
  <c r="B11" i="29"/>
  <c r="B12" i="28"/>
  <c r="B16" i="27"/>
  <c r="F9" i="31"/>
  <c r="E9" i="31"/>
  <c r="D9" i="31"/>
  <c r="C9" i="31"/>
  <c r="B9" i="31"/>
  <c r="F8" i="31"/>
  <c r="E8" i="31"/>
  <c r="D8" i="31"/>
  <c r="C8" i="31"/>
  <c r="B8" i="31"/>
  <c r="F7" i="31"/>
  <c r="E7" i="31"/>
  <c r="D7" i="31"/>
  <c r="C7" i="31"/>
  <c r="B7" i="31"/>
  <c r="F6" i="31"/>
  <c r="E6" i="31"/>
  <c r="D6" i="31"/>
  <c r="C6" i="31"/>
  <c r="B6" i="31"/>
  <c r="F5" i="31"/>
  <c r="E5" i="31"/>
  <c r="D5" i="31"/>
  <c r="C5" i="31"/>
  <c r="B5" i="31"/>
  <c r="F9" i="30"/>
  <c r="E9" i="30"/>
  <c r="D9" i="30"/>
  <c r="C9" i="30"/>
  <c r="B9" i="30"/>
  <c r="F8" i="30"/>
  <c r="E8" i="30"/>
  <c r="D8" i="30"/>
  <c r="C8" i="30"/>
  <c r="B8" i="30"/>
  <c r="F7" i="30"/>
  <c r="E7" i="30"/>
  <c r="D7" i="30"/>
  <c r="C7" i="30"/>
  <c r="B7" i="30"/>
  <c r="F6" i="30"/>
  <c r="E6" i="30"/>
  <c r="D6" i="30"/>
  <c r="C6" i="30"/>
  <c r="B6" i="30"/>
  <c r="F5" i="30"/>
  <c r="E5" i="30"/>
  <c r="D5" i="30"/>
  <c r="C5" i="30"/>
  <c r="B5" i="30"/>
  <c r="F9" i="29"/>
  <c r="E9" i="29"/>
  <c r="D9" i="29"/>
  <c r="C9" i="29"/>
  <c r="B9" i="29"/>
  <c r="F8" i="29"/>
  <c r="E8" i="29"/>
  <c r="D8" i="29"/>
  <c r="C8" i="29"/>
  <c r="B8" i="29"/>
  <c r="F7" i="29"/>
  <c r="E7" i="29"/>
  <c r="D7" i="29"/>
  <c r="C7" i="29"/>
  <c r="B7" i="29"/>
  <c r="F6" i="29"/>
  <c r="E6" i="29"/>
  <c r="D6" i="29"/>
  <c r="C6" i="29"/>
  <c r="B6" i="29"/>
  <c r="F5" i="29"/>
  <c r="E5" i="29"/>
  <c r="D5" i="29"/>
  <c r="C5" i="29"/>
  <c r="B5" i="29"/>
  <c r="F9" i="28"/>
  <c r="E9" i="28"/>
  <c r="D9" i="28"/>
  <c r="C9" i="28"/>
  <c r="B9" i="28"/>
  <c r="F8" i="28"/>
  <c r="E8" i="28"/>
  <c r="D8" i="28"/>
  <c r="C8" i="28"/>
  <c r="B8" i="28"/>
  <c r="F7" i="28"/>
  <c r="E7" i="28"/>
  <c r="D7" i="28"/>
  <c r="C7" i="28"/>
  <c r="B7" i="28"/>
  <c r="F6" i="28"/>
  <c r="E6" i="28"/>
  <c r="D6" i="28"/>
  <c r="C6" i="28"/>
  <c r="B6" i="28"/>
  <c r="F5" i="28"/>
  <c r="E5" i="28"/>
  <c r="D5" i="28"/>
  <c r="C5" i="28"/>
  <c r="B5" i="28"/>
  <c r="F5" i="27"/>
  <c r="F6" i="27"/>
  <c r="F7" i="27"/>
  <c r="F8" i="27"/>
  <c r="F9" i="27"/>
  <c r="F10" i="27"/>
  <c r="F11" i="27"/>
  <c r="F12" i="27"/>
  <c r="F13" i="27"/>
  <c r="F14" i="27"/>
  <c r="E5" i="27"/>
  <c r="E6" i="27"/>
  <c r="E7" i="27"/>
  <c r="E8" i="27"/>
  <c r="E9" i="27"/>
  <c r="E10" i="27"/>
  <c r="E11" i="27"/>
  <c r="E12" i="27"/>
  <c r="E13" i="27"/>
  <c r="E14" i="27"/>
  <c r="D5" i="27"/>
  <c r="D6" i="27"/>
  <c r="D7" i="27"/>
  <c r="D8" i="27"/>
  <c r="D9" i="27"/>
  <c r="D10" i="27"/>
  <c r="D11" i="27"/>
  <c r="D12" i="27"/>
  <c r="D13" i="27"/>
  <c r="D14" i="27"/>
  <c r="C9" i="27"/>
  <c r="B9" i="27"/>
  <c r="C8" i="27"/>
  <c r="B8" i="27"/>
  <c r="C7" i="27"/>
  <c r="B7" i="27"/>
  <c r="C6" i="27"/>
  <c r="B6" i="27"/>
  <c r="C5" i="27"/>
  <c r="B5" i="27"/>
  <c r="B2" i="33"/>
  <c r="B12" i="21"/>
  <c r="F9" i="21"/>
  <c r="E9" i="21"/>
  <c r="D9" i="21"/>
  <c r="C9" i="21"/>
  <c r="B9" i="21"/>
  <c r="F8" i="21"/>
  <c r="E8" i="21"/>
  <c r="D8" i="21"/>
  <c r="C8" i="21"/>
  <c r="B8" i="21"/>
  <c r="F7" i="21"/>
  <c r="E7" i="21"/>
  <c r="D7" i="21"/>
  <c r="C7" i="21"/>
  <c r="B7" i="21"/>
  <c r="F6" i="21"/>
  <c r="E6" i="21"/>
  <c r="D6" i="21"/>
  <c r="C6" i="21"/>
  <c r="B6" i="21"/>
  <c r="F5" i="21"/>
  <c r="E5" i="21"/>
  <c r="D5" i="21"/>
  <c r="C5" i="21"/>
  <c r="B5" i="21"/>
  <c r="B12" i="20"/>
  <c r="F9" i="20"/>
  <c r="E9" i="20"/>
  <c r="D9" i="20"/>
  <c r="C9" i="20"/>
  <c r="B9" i="20"/>
  <c r="F8" i="20"/>
  <c r="E8" i="20"/>
  <c r="D8" i="20"/>
  <c r="C8" i="20"/>
  <c r="B8" i="20"/>
  <c r="F7" i="20"/>
  <c r="E7" i="20"/>
  <c r="D7" i="20"/>
  <c r="C7" i="20"/>
  <c r="B7" i="20"/>
  <c r="F6" i="20"/>
  <c r="E6" i="20"/>
  <c r="D6" i="20"/>
  <c r="C6" i="20"/>
  <c r="B6" i="20"/>
  <c r="F5" i="20"/>
  <c r="E5" i="20"/>
  <c r="D5" i="20"/>
  <c r="C5" i="20"/>
  <c r="B5" i="20"/>
  <c r="B11" i="16"/>
  <c r="F9" i="16"/>
  <c r="F8" i="16"/>
  <c r="F7" i="16"/>
  <c r="F6" i="16"/>
  <c r="F5" i="16"/>
  <c r="E9" i="16"/>
  <c r="E8" i="16"/>
  <c r="E7" i="16"/>
  <c r="E6" i="16"/>
  <c r="E5" i="16"/>
  <c r="D9" i="16"/>
  <c r="D8" i="16"/>
  <c r="D7" i="16"/>
  <c r="D6" i="16"/>
  <c r="D5" i="16"/>
  <c r="C9" i="16"/>
  <c r="C8" i="16"/>
  <c r="C7" i="16"/>
  <c r="C6" i="16"/>
  <c r="C5" i="16"/>
  <c r="B9" i="16"/>
  <c r="B8" i="16"/>
  <c r="B7" i="16"/>
  <c r="B6" i="16"/>
  <c r="B5" i="16"/>
  <c r="B12" i="18"/>
  <c r="F9" i="18"/>
  <c r="F8" i="18"/>
  <c r="F7" i="18"/>
  <c r="F6" i="18"/>
  <c r="F5" i="18"/>
  <c r="E9" i="18"/>
  <c r="E8" i="18"/>
  <c r="E7" i="18"/>
  <c r="E6" i="18"/>
  <c r="E5" i="18"/>
  <c r="D9" i="18"/>
  <c r="D8" i="18"/>
  <c r="D7" i="18"/>
  <c r="D6" i="18"/>
  <c r="D5" i="18"/>
  <c r="C9" i="18"/>
  <c r="C8" i="18"/>
  <c r="C7" i="18"/>
  <c r="C6" i="18"/>
  <c r="C5" i="18"/>
  <c r="B9" i="18"/>
  <c r="B8" i="18"/>
  <c r="B7" i="18"/>
  <c r="B6" i="18"/>
  <c r="B5" i="18"/>
  <c r="B16" i="26"/>
  <c r="F6" i="26"/>
  <c r="E6" i="26"/>
  <c r="D6" i="26"/>
  <c r="C6" i="26"/>
  <c r="B6" i="26"/>
  <c r="F5" i="26"/>
  <c r="E5" i="26"/>
  <c r="D5" i="26"/>
  <c r="C5" i="26"/>
  <c r="B5" i="26"/>
  <c r="A9" i="26"/>
  <c r="A8" i="26"/>
  <c r="A7" i="26"/>
  <c r="A6" i="26"/>
  <c r="A5" i="26"/>
  <c r="G7" i="27" l="1"/>
  <c r="G5" i="27"/>
  <c r="G8" i="30"/>
  <c r="G8" i="21"/>
  <c r="G8" i="27"/>
  <c r="G8" i="28"/>
  <c r="G6" i="30"/>
  <c r="G9" i="27"/>
  <c r="G6" i="31"/>
  <c r="G9" i="31"/>
  <c r="G9" i="21"/>
  <c r="G6" i="27"/>
  <c r="G7" i="30"/>
  <c r="G5" i="20"/>
  <c r="G5" i="21"/>
  <c r="G7" i="21"/>
  <c r="G6" i="28"/>
  <c r="G5" i="29"/>
  <c r="G5" i="31"/>
  <c r="G6" i="20"/>
  <c r="G9" i="20"/>
  <c r="G9" i="28"/>
  <c r="G6" i="29"/>
  <c r="G7" i="31"/>
  <c r="G8" i="20"/>
  <c r="G6" i="21"/>
  <c r="G9" i="30"/>
  <c r="G9" i="29"/>
  <c r="G5" i="28"/>
  <c r="B15" i="28" s="1"/>
  <c r="G7" i="28"/>
  <c r="G8" i="29"/>
  <c r="G7" i="20"/>
  <c r="G7" i="29"/>
  <c r="G5" i="30"/>
  <c r="B15" i="30" s="1"/>
  <c r="G8" i="31"/>
  <c r="A11" i="20"/>
  <c r="A11" i="30"/>
  <c r="A10" i="26" l="1"/>
  <c r="B10" i="26"/>
  <c r="C10" i="26"/>
  <c r="D10" i="26"/>
  <c r="E10" i="26"/>
  <c r="F10" i="26"/>
  <c r="A11" i="26"/>
  <c r="B11" i="26"/>
  <c r="C11" i="26"/>
  <c r="D11" i="26"/>
  <c r="E11" i="26"/>
  <c r="F11" i="26"/>
  <c r="A12" i="26"/>
  <c r="B12" i="26"/>
  <c r="C12" i="26"/>
  <c r="D12" i="26"/>
  <c r="E12" i="26"/>
  <c r="F12" i="26"/>
  <c r="A13" i="26"/>
  <c r="B13" i="26"/>
  <c r="C13" i="26"/>
  <c r="D13" i="26"/>
  <c r="E13" i="26"/>
  <c r="F13" i="26"/>
  <c r="A14" i="26"/>
  <c r="B14" i="26"/>
  <c r="C14" i="26"/>
  <c r="D14" i="26"/>
  <c r="E14" i="26"/>
  <c r="F14" i="26"/>
  <c r="A7" i="31" l="1"/>
  <c r="A5" i="27"/>
  <c r="A6" i="34" s="1"/>
  <c r="A8" i="24"/>
  <c r="A7" i="24"/>
  <c r="A6" i="24"/>
  <c r="A5" i="24"/>
  <c r="A4" i="24"/>
  <c r="A10" i="27" l="1"/>
  <c r="A11" i="34" s="1"/>
  <c r="A19" i="26"/>
  <c r="A14" i="29" s="1"/>
  <c r="A6" i="31"/>
  <c r="A7" i="33"/>
  <c r="A15" i="33"/>
  <c r="A7" i="20"/>
  <c r="A8" i="33"/>
  <c r="A9" i="29"/>
  <c r="A10" i="33"/>
  <c r="A23" i="26"/>
  <c r="A18" i="29" s="1"/>
  <c r="A9" i="30"/>
  <c r="A11" i="33"/>
  <c r="A5" i="21"/>
  <c r="A12" i="33"/>
  <c r="A6" i="21"/>
  <c r="A13" i="33"/>
  <c r="A9" i="21"/>
  <c r="A14" i="27"/>
  <c r="A15" i="34" s="1"/>
  <c r="A5" i="30"/>
  <c r="A6" i="33"/>
  <c r="A14" i="33"/>
  <c r="A5" i="31"/>
  <c r="A8" i="30"/>
  <c r="A9" i="33"/>
  <c r="A20" i="26"/>
  <c r="A15" i="29" s="1"/>
  <c r="A5" i="29"/>
  <c r="A25" i="26"/>
  <c r="A26" i="26"/>
  <c r="A27" i="26"/>
  <c r="A28" i="26"/>
  <c r="A11" i="27"/>
  <c r="A12" i="34" s="1"/>
  <c r="A12" i="27"/>
  <c r="A13" i="34" s="1"/>
  <c r="A24" i="26"/>
  <c r="A13" i="27"/>
  <c r="A14" i="34" s="1"/>
  <c r="A21" i="26"/>
  <c r="A6" i="18"/>
  <c r="A9" i="20"/>
  <c r="A7" i="21"/>
  <c r="A6" i="27"/>
  <c r="A7" i="34" s="1"/>
  <c r="A8" i="31"/>
  <c r="A22" i="26"/>
  <c r="A7" i="18"/>
  <c r="A8" i="21"/>
  <c r="A7" i="27"/>
  <c r="A8" i="34" s="1"/>
  <c r="A6" i="28"/>
  <c r="A9" i="31"/>
  <c r="A8" i="18"/>
  <c r="A8" i="27"/>
  <c r="A9" i="34" s="1"/>
  <c r="A7" i="28"/>
  <c r="A9" i="18"/>
  <c r="A6" i="16"/>
  <c r="A9" i="27"/>
  <c r="A10" i="34" s="1"/>
  <c r="A8" i="28"/>
  <c r="A6" i="29"/>
  <c r="A8" i="20"/>
  <c r="A7" i="16"/>
  <c r="A9" i="28"/>
  <c r="A7" i="29"/>
  <c r="A6" i="30"/>
  <c r="A8" i="16"/>
  <c r="A6" i="20"/>
  <c r="A8" i="29"/>
  <c r="A7" i="30"/>
  <c r="A9" i="16"/>
  <c r="A5" i="16"/>
  <c r="A5" i="28"/>
  <c r="A5" i="18"/>
  <c r="A5" i="20"/>
  <c r="D18" i="29" l="1"/>
  <c r="C14" i="29"/>
  <c r="D11" i="29"/>
  <c r="B16" i="29"/>
  <c r="F17" i="29"/>
  <c r="B14" i="29"/>
  <c r="D6" i="34" s="1"/>
  <c r="B15" i="29"/>
  <c r="C14" i="16"/>
  <c r="D11" i="16"/>
  <c r="F17" i="16"/>
  <c r="A19" i="27"/>
  <c r="A14" i="16"/>
  <c r="A15" i="21"/>
  <c r="A15" i="31"/>
  <c r="B16" i="31" s="1"/>
  <c r="C16" i="31" s="1"/>
  <c r="A15" i="28"/>
  <c r="B16" i="28" s="1"/>
  <c r="A15" i="20"/>
  <c r="B16" i="20" s="1"/>
  <c r="E7" i="33" s="1"/>
  <c r="A15" i="30"/>
  <c r="A20" i="27"/>
  <c r="A16" i="30"/>
  <c r="A19" i="20"/>
  <c r="A19" i="21"/>
  <c r="A19" i="28"/>
  <c r="A15" i="16"/>
  <c r="A16" i="18"/>
  <c r="A16" i="21"/>
  <c r="A16" i="20"/>
  <c r="A16" i="28"/>
  <c r="A16" i="31"/>
  <c r="A23" i="27"/>
  <c r="G6" i="16"/>
  <c r="B15" i="16" s="1"/>
  <c r="A19" i="18"/>
  <c r="A15" i="18"/>
  <c r="G9" i="18"/>
  <c r="G6" i="18"/>
  <c r="A19" i="30"/>
  <c r="A18" i="16"/>
  <c r="D18" i="16" s="1"/>
  <c r="A19" i="31"/>
  <c r="A20" i="29"/>
  <c r="A21" i="30"/>
  <c r="A20" i="16"/>
  <c r="A21" i="31"/>
  <c r="A21" i="21"/>
  <c r="A21" i="18"/>
  <c r="A25" i="27"/>
  <c r="A21" i="28"/>
  <c r="A21" i="20"/>
  <c r="A23" i="31"/>
  <c r="A23" i="21"/>
  <c r="A23" i="18"/>
  <c r="A27" i="27"/>
  <c r="A23" i="28"/>
  <c r="A23" i="20"/>
  <c r="A22" i="29"/>
  <c r="A23" i="30"/>
  <c r="A22" i="16"/>
  <c r="A20" i="20"/>
  <c r="A19" i="29"/>
  <c r="A20" i="30"/>
  <c r="A19" i="16"/>
  <c r="A20" i="31"/>
  <c r="A20" i="21"/>
  <c r="A20" i="18"/>
  <c r="A24" i="27"/>
  <c r="A20" i="28"/>
  <c r="A24" i="18"/>
  <c r="A28" i="27"/>
  <c r="A24" i="28"/>
  <c r="A24" i="20"/>
  <c r="A23" i="29"/>
  <c r="A24" i="30"/>
  <c r="A23" i="16"/>
  <c r="A24" i="31"/>
  <c r="A24" i="21"/>
  <c r="A21" i="16"/>
  <c r="A22" i="31"/>
  <c r="A22" i="21"/>
  <c r="A22" i="18"/>
  <c r="A26" i="27"/>
  <c r="A22" i="28"/>
  <c r="A22" i="20"/>
  <c r="A21" i="29"/>
  <c r="A22" i="30"/>
  <c r="A18" i="31"/>
  <c r="A17" i="16"/>
  <c r="D17" i="16" s="1"/>
  <c r="A18" i="30"/>
  <c r="A18" i="28"/>
  <c r="A18" i="18"/>
  <c r="A18" i="21"/>
  <c r="A18" i="20"/>
  <c r="A22" i="27"/>
  <c r="A17" i="29"/>
  <c r="D17" i="29" s="1"/>
  <c r="A21" i="27"/>
  <c r="A17" i="31"/>
  <c r="A16" i="16"/>
  <c r="A17" i="30"/>
  <c r="A17" i="28"/>
  <c r="A17" i="18"/>
  <c r="A17" i="21"/>
  <c r="A17" i="20"/>
  <c r="A16" i="29"/>
  <c r="G5" i="16"/>
  <c r="B14" i="16" s="1"/>
  <c r="G7" i="16"/>
  <c r="B16" i="16" s="1"/>
  <c r="C16" i="16" s="1"/>
  <c r="G8" i="18"/>
  <c r="G5" i="18"/>
  <c r="G7" i="18"/>
  <c r="G9" i="16"/>
  <c r="G8" i="16"/>
  <c r="E6" i="34"/>
  <c r="C6" i="34"/>
  <c r="B15" i="31"/>
  <c r="F6" i="34" s="1"/>
  <c r="C18" i="16" l="1"/>
  <c r="C15" i="16"/>
  <c r="D16" i="16" s="1"/>
  <c r="B17" i="16" s="1"/>
  <c r="B18" i="16" s="1"/>
  <c r="B19" i="16" s="1"/>
  <c r="B20" i="16" s="1"/>
  <c r="B21" i="16" s="1"/>
  <c r="B22" i="16" s="1"/>
  <c r="B23" i="16" s="1"/>
  <c r="C15" i="29"/>
  <c r="C17" i="16"/>
  <c r="C16" i="29"/>
  <c r="B16" i="30"/>
  <c r="E7" i="34" s="1"/>
  <c r="B16" i="21"/>
  <c r="B17" i="28"/>
  <c r="C8" i="34" s="1"/>
  <c r="D7" i="34"/>
  <c r="B17" i="31"/>
  <c r="F8" i="34" s="1"/>
  <c r="D8" i="33"/>
  <c r="D8" i="34"/>
  <c r="C7" i="34"/>
  <c r="B16" i="18"/>
  <c r="B17" i="18" s="1"/>
  <c r="B18" i="18" s="1"/>
  <c r="F7" i="34"/>
  <c r="B17" i="20"/>
  <c r="E8" i="33" s="1"/>
  <c r="D16" i="29" l="1"/>
  <c r="B17" i="29" s="1"/>
  <c r="B17" i="30"/>
  <c r="C17" i="31"/>
  <c r="B18" i="31"/>
  <c r="B19" i="31" s="1"/>
  <c r="B20" i="31" s="1"/>
  <c r="B21" i="31" s="1"/>
  <c r="B22" i="31" s="1"/>
  <c r="B23" i="31" s="1"/>
  <c r="B24" i="31" s="1"/>
  <c r="F7" i="33"/>
  <c r="C16" i="21"/>
  <c r="B17" i="21"/>
  <c r="B18" i="21" s="1"/>
  <c r="F9" i="33" s="1"/>
  <c r="B18" i="28"/>
  <c r="B19" i="28" s="1"/>
  <c r="B20" i="28" s="1"/>
  <c r="B21" i="28" s="1"/>
  <c r="B22" i="28" s="1"/>
  <c r="B23" i="28" s="1"/>
  <c r="B24" i="28" s="1"/>
  <c r="B18" i="20"/>
  <c r="E9" i="33" s="1"/>
  <c r="C8" i="33"/>
  <c r="C7" i="33"/>
  <c r="B15" i="18"/>
  <c r="C6" i="33" s="1"/>
  <c r="C14" i="27"/>
  <c r="B14" i="27"/>
  <c r="C13" i="27"/>
  <c r="B13" i="27"/>
  <c r="C12" i="27"/>
  <c r="B12" i="27"/>
  <c r="C11" i="27"/>
  <c r="B11" i="27"/>
  <c r="C10" i="27"/>
  <c r="B10" i="27"/>
  <c r="B18" i="29" l="1"/>
  <c r="C17" i="29"/>
  <c r="D9" i="34"/>
  <c r="C18" i="31"/>
  <c r="E8" i="34"/>
  <c r="B18" i="30"/>
  <c r="F9" i="34"/>
  <c r="F8" i="33"/>
  <c r="C17" i="21"/>
  <c r="C9" i="34"/>
  <c r="C18" i="21"/>
  <c r="B19" i="21"/>
  <c r="B20" i="21" s="1"/>
  <c r="B21" i="21" s="1"/>
  <c r="B22" i="21" s="1"/>
  <c r="B23" i="21" s="1"/>
  <c r="B24" i="21" s="1"/>
  <c r="B19" i="20"/>
  <c r="B20" i="20" s="1"/>
  <c r="B21" i="20" s="1"/>
  <c r="B22" i="20" s="1"/>
  <c r="B23" i="20" s="1"/>
  <c r="B24" i="20" s="1"/>
  <c r="C21" i="31"/>
  <c r="C10" i="34"/>
  <c r="B19" i="18"/>
  <c r="B20" i="18" s="1"/>
  <c r="B21" i="18" s="1"/>
  <c r="B22" i="18" s="1"/>
  <c r="B23" i="18" s="1"/>
  <c r="B24" i="18" s="1"/>
  <c r="C11" i="34"/>
  <c r="F10" i="34"/>
  <c r="C19" i="31"/>
  <c r="B19" i="27"/>
  <c r="B6" i="34" s="1"/>
  <c r="B21" i="27"/>
  <c r="B8" i="34" s="1"/>
  <c r="B20" i="27"/>
  <c r="B7" i="34" s="1"/>
  <c r="B23" i="27"/>
  <c r="B10" i="34" s="1"/>
  <c r="B22" i="27"/>
  <c r="B9" i="34" s="1"/>
  <c r="B19" i="29" l="1"/>
  <c r="B20" i="29" s="1"/>
  <c r="B21" i="29" s="1"/>
  <c r="B22" i="29" s="1"/>
  <c r="B23" i="29" s="1"/>
  <c r="C18" i="29"/>
  <c r="E9" i="34"/>
  <c r="B19" i="30"/>
  <c r="C19" i="21"/>
  <c r="F10" i="33"/>
  <c r="C21" i="21"/>
  <c r="E11" i="33"/>
  <c r="E10" i="33"/>
  <c r="D10" i="34"/>
  <c r="C22" i="21"/>
  <c r="C22" i="31"/>
  <c r="E12" i="33"/>
  <c r="C9" i="33"/>
  <c r="F11" i="33"/>
  <c r="C10" i="33"/>
  <c r="E13" i="33"/>
  <c r="F11" i="34"/>
  <c r="C20" i="31"/>
  <c r="C12" i="34"/>
  <c r="B15" i="21"/>
  <c r="F6" i="33" s="1"/>
  <c r="D6" i="33"/>
  <c r="E10" i="34" l="1"/>
  <c r="B20" i="30"/>
  <c r="D11" i="34"/>
  <c r="C23" i="31"/>
  <c r="C24" i="31"/>
  <c r="C23" i="21"/>
  <c r="C24" i="21"/>
  <c r="C13" i="34"/>
  <c r="C11" i="33"/>
  <c r="F12" i="34"/>
  <c r="E14" i="33"/>
  <c r="E15" i="33"/>
  <c r="F12" i="33"/>
  <c r="D12" i="34"/>
  <c r="B15" i="20"/>
  <c r="E6" i="33" s="1"/>
  <c r="C20" i="21"/>
  <c r="B21" i="30" l="1"/>
  <c r="E11" i="34"/>
  <c r="D7" i="33"/>
  <c r="D13" i="34"/>
  <c r="C12" i="33"/>
  <c r="F13" i="34"/>
  <c r="F13" i="33"/>
  <c r="C15" i="34"/>
  <c r="C14" i="34"/>
  <c r="B22" i="30" l="1"/>
  <c r="E12" i="34"/>
  <c r="D9" i="33"/>
  <c r="F14" i="34"/>
  <c r="D15" i="34"/>
  <c r="D14" i="34"/>
  <c r="F15" i="33"/>
  <c r="F14" i="33"/>
  <c r="C13" i="33"/>
  <c r="B23" i="30" l="1"/>
  <c r="E13" i="34"/>
  <c r="C15" i="33"/>
  <c r="C14" i="33"/>
  <c r="F15" i="34"/>
  <c r="F9" i="26"/>
  <c r="F8" i="26"/>
  <c r="F7" i="26"/>
  <c r="E9" i="26"/>
  <c r="E8" i="26"/>
  <c r="E7" i="26"/>
  <c r="D9" i="26"/>
  <c r="D8" i="26"/>
  <c r="D7" i="26"/>
  <c r="C9" i="26"/>
  <c r="C8" i="26"/>
  <c r="C7" i="26"/>
  <c r="B7" i="26"/>
  <c r="B8" i="26"/>
  <c r="B9" i="26"/>
  <c r="B24" i="30" l="1"/>
  <c r="E15" i="34" s="1"/>
  <c r="E14" i="34"/>
  <c r="D10" i="33"/>
  <c r="G21" i="11" l="1"/>
  <c r="G20" i="11"/>
  <c r="G19" i="11"/>
  <c r="G18" i="11"/>
  <c r="G17" i="11"/>
  <c r="G7" i="11"/>
  <c r="G5" i="26" s="1"/>
  <c r="B19" i="26" s="1"/>
  <c r="B6" i="33" s="1"/>
  <c r="G8" i="11"/>
  <c r="G6" i="26" s="1"/>
  <c r="B20" i="26" s="1"/>
  <c r="B7" i="33" s="1"/>
  <c r="G9" i="11"/>
  <c r="G7" i="26" s="1"/>
  <c r="B21" i="26" s="1"/>
  <c r="B8" i="33" s="1"/>
  <c r="G10" i="11"/>
  <c r="G8" i="26" s="1"/>
  <c r="B22" i="26" s="1"/>
  <c r="B9" i="33" s="1"/>
  <c r="G11" i="11"/>
  <c r="G9" i="26" s="1"/>
  <c r="B23" i="26" s="1"/>
  <c r="B10" i="33" s="1"/>
  <c r="G10" i="26" l="1"/>
  <c r="B24" i="26" s="1"/>
  <c r="B11" i="33" s="1"/>
  <c r="G10" i="27"/>
  <c r="B24" i="27" s="1"/>
  <c r="B11" i="34" s="1"/>
  <c r="G11" i="27"/>
  <c r="B25" i="27" s="1"/>
  <c r="B12" i="34" s="1"/>
  <c r="G11" i="26"/>
  <c r="B25" i="26" s="1"/>
  <c r="B12" i="33" s="1"/>
  <c r="G12" i="26"/>
  <c r="B26" i="26" s="1"/>
  <c r="B13" i="33" s="1"/>
  <c r="G12" i="27"/>
  <c r="B26" i="27" s="1"/>
  <c r="B13" i="34" s="1"/>
  <c r="G13" i="26"/>
  <c r="B27" i="26" s="1"/>
  <c r="B14" i="33" s="1"/>
  <c r="G13" i="27"/>
  <c r="B27" i="27" s="1"/>
  <c r="B14" i="34" s="1"/>
  <c r="G14" i="26"/>
  <c r="B28" i="26" s="1"/>
  <c r="B15" i="33" s="1"/>
  <c r="G14" i="27"/>
  <c r="B28" i="27" s="1"/>
  <c r="B15" i="34" s="1"/>
  <c r="D11" i="33"/>
  <c r="D12" i="33"/>
  <c r="C4" i="24"/>
  <c r="B4" i="24"/>
  <c r="C6" i="24"/>
  <c r="B6" i="24"/>
  <c r="C5" i="24"/>
  <c r="B5" i="24"/>
  <c r="B8" i="24"/>
  <c r="C8" i="24"/>
  <c r="B7" i="24"/>
  <c r="C7" i="24"/>
  <c r="D13" i="33" l="1"/>
  <c r="D15" i="33" l="1"/>
  <c r="D14" i="33"/>
</calcChain>
</file>

<file path=xl/sharedStrings.xml><?xml version="1.0" encoding="utf-8"?>
<sst xmlns="http://schemas.openxmlformats.org/spreadsheetml/2006/main" count="336" uniqueCount="100">
  <si>
    <t>…by reaching maximum age</t>
  </si>
  <si>
    <t>…by receiving a certificate</t>
  </si>
  <si>
    <t>…by dropping out</t>
  </si>
  <si>
    <t>Total number of exiters</t>
  </si>
  <si>
    <t>Total projected number of exiters</t>
  </si>
  <si>
    <t>Tab Name</t>
  </si>
  <si>
    <t>Description</t>
  </si>
  <si>
    <t>Click on the hyperlinked tab name to go to a specific tab.</t>
  </si>
  <si>
    <t>Indicators 1 &amp; 2 Data Entry</t>
  </si>
  <si>
    <t>Indicators 1 &amp; 2 Calculations</t>
  </si>
  <si>
    <t>Indicator 1 Predicting Trend</t>
  </si>
  <si>
    <t>Table of Contents</t>
  </si>
  <si>
    <t>Indicator 1 Average Increase</t>
  </si>
  <si>
    <t>Indicator 1 data and targets</t>
  </si>
  <si>
    <t>N/A</t>
  </si>
  <si>
    <t>Percentage of baseline for growth:</t>
  </si>
  <si>
    <t>Indicator 2 data and targets</t>
  </si>
  <si>
    <t>Indicator 2 Predicting Trend</t>
  </si>
  <si>
    <t>Indicator 2 Average Decrease</t>
  </si>
  <si>
    <t>Percentage of baseline for decrease:</t>
  </si>
  <si>
    <t>Select baseline year:</t>
  </si>
  <si>
    <t>Please note this tool is currently not 508 accessible. If you need assistance with the use of this tool, please contact your IDC State Liaison or email</t>
  </si>
  <si>
    <t>IDEAdata@westat.com</t>
  </si>
  <si>
    <t xml:space="preserve">The IDEA Data Center (IDC) created this publication under U.S. Department of Education, Office of Special Education Programs grant number H373Y190001. Richelle Davis and Rebecca Smith serve as the project officers. </t>
  </si>
  <si>
    <t>The views expressed herein do not necessarily represent the positions or policies of the U.S. Department of Education. No official endorsement by the U.S. Department of Education of any product, commodity, service, or enterprise mentioned in this publication is intended or should be inferred. This product is in the public domain. Authorization to reproduce it in whole or in part is granted.</t>
  </si>
  <si>
    <t xml:space="preserve">Westat is the lead organization for IDC. For more information about the center’s work and its partners, see </t>
  </si>
  <si>
    <t>ideadata.org</t>
  </si>
  <si>
    <t>Displays data and targets for all methods.</t>
  </si>
  <si>
    <t>Increase in percentage points</t>
  </si>
  <si>
    <t>Decrease in percentage points</t>
  </si>
  <si>
    <t>Ind. 1 Start With the End Goal</t>
  </si>
  <si>
    <t>Ind. 2 Start With the End Goal</t>
  </si>
  <si>
    <t>Note: For values less than 1%, include the % sign in your data entry.</t>
  </si>
  <si>
    <t>Ind. 1 Fixed Percent Increase</t>
  </si>
  <si>
    <t>Ind. 2 Fixed Percent Decrease</t>
  </si>
  <si>
    <t>Increase by a fixed percentage each year:</t>
  </si>
  <si>
    <t>Decrease by a fixed percentage each year:</t>
  </si>
  <si>
    <t>States can use the Fixed Percent Increase methodology when they want to see steady, regular improvement in their data from year to year. States can determine a fixed percent of growth based on historical data and improvement strategies in place. The tool calculates targets by adding the same fixed percent increase to each year’s data after the baseline year.</t>
  </si>
  <si>
    <t>States can use the Fixed Percent Decrease methodology when they want to see steady, regular improvement in their data from year to year. States can determine a fixed percent of growth based on historical data and improvement strategies in place. The tool calculates targets by subtracting the same fixed percent decrease from each year’s data after the baseline year.</t>
  </si>
  <si>
    <t>...with a regular diploma</t>
  </si>
  <si>
    <t>…with an alternate high school diploma</t>
  </si>
  <si>
    <t>Instructions for editing charts</t>
  </si>
  <si>
    <r>
      <rPr>
        <sz val="9"/>
        <color theme="1"/>
        <rFont val="Calibri"/>
        <family val="2"/>
      </rPr>
      <t xml:space="preserve">●  </t>
    </r>
    <r>
      <rPr>
        <sz val="11"/>
        <color theme="1"/>
        <rFont val="Calibri"/>
        <family val="2"/>
        <scheme val="minor"/>
      </rPr>
      <t>To edit the chart type, click on the chart, and then right-click and select</t>
    </r>
  </si>
  <si>
    <t xml:space="preserve">    "Change Chart Type" on the pop-up menu.</t>
  </si>
  <si>
    <r>
      <rPr>
        <sz val="9"/>
        <color theme="1"/>
        <rFont val="Calibri"/>
        <family val="2"/>
        <scheme val="minor"/>
      </rPr>
      <t>●</t>
    </r>
    <r>
      <rPr>
        <sz val="11"/>
        <color theme="1"/>
        <rFont val="Calibri"/>
        <family val="2"/>
        <scheme val="minor"/>
      </rPr>
      <t xml:space="preserve">  To add chart elements such as data labels, click on the chart, and then select</t>
    </r>
  </si>
  <si>
    <t xml:space="preserve">    the plus sign at the upper right.</t>
  </si>
  <si>
    <r>
      <rPr>
        <sz val="9"/>
        <color theme="1"/>
        <rFont val="Calibri"/>
        <family val="2"/>
        <scheme val="minor"/>
      </rPr>
      <t>●</t>
    </r>
    <r>
      <rPr>
        <sz val="11"/>
        <color theme="1"/>
        <rFont val="Calibri"/>
        <family val="2"/>
        <scheme val="minor"/>
      </rPr>
      <t xml:space="preserve">  To edit specific chart elements such as axes, click on the specific element,</t>
    </r>
  </si>
  <si>
    <t xml:space="preserve">    and then right-click to get a pop-up menu with options to edit the element.</t>
  </si>
  <si>
    <r>
      <rPr>
        <sz val="9"/>
        <color theme="1"/>
        <rFont val="Calibri"/>
        <family val="2"/>
        <scheme val="minor"/>
      </rPr>
      <t>●</t>
    </r>
    <r>
      <rPr>
        <sz val="11"/>
        <color theme="1"/>
        <rFont val="Calibri"/>
        <family val="2"/>
        <scheme val="minor"/>
      </rPr>
      <t xml:space="preserve">  To edit the chart title, click on the title, and then edit inside the text box.</t>
    </r>
  </si>
  <si>
    <t>Indicator 2: Percent of youth with IEPs exiting special education due to dropping out</t>
  </si>
  <si>
    <t>Note: The baseline year is green.</t>
  </si>
  <si>
    <t>Baseline year:</t>
  </si>
  <si>
    <t>Average change</t>
  </si>
  <si>
    <t>Year-to-year change</t>
  </si>
  <si>
    <t>School year</t>
  </si>
  <si>
    <t>Indicator 1 Accelerated Growth</t>
  </si>
  <si>
    <t>Indicator 2 Accelerated Growth</t>
  </si>
  <si>
    <t>Data entry for historical data and projected data for Indicator 1 (Graduation) and Indicator 2 (Dropout).</t>
  </si>
  <si>
    <t>Number of youth with IEPs who exited or will exit special education…</t>
  </si>
  <si>
    <t>SPP/APR Target Setting Toolkit: Indicators 1 and 2</t>
  </si>
  <si>
    <t>Presents calculated percentages for Indicators 1 and 2 using historical data entered on the Indicators 1 &amp; 2 Data Entry tab. Includes a column chart for each indicator.</t>
  </si>
  <si>
    <t>The Predicting Trend methodology sets targets by predicting counts of youth with individualized education programs (IEPs) who will have an improved outcome. For example, by predicting how many more youth with IEPs will graduate with a diploma in future years, the percentage for Indicator 1 will increase.  The tool calculates projected target percentages for each year based on the anticipated or predicted data users entered for future years.</t>
  </si>
  <si>
    <t>The Predicting Trend methodology sets targets by predicting counts of youth with IEPs who will have an improved outcome. For example, by predicting how many fewer youth with IEPs will drop out in future years, the percentage for Indicator 2 will decrease.  The tool calculates projected target percentages for each year based on the anticipated or predicted data users entered for future years.</t>
  </si>
  <si>
    <t>The Average Increase methodology analyzes several years of historical data, calculates the average of the year-to-year growth, and uses that average as the percentage of yearly growth. The tool calculates targets by determining the average increase in percentages over time based on the data users entered. The tool applies this average increase to each year's data after the baseline year.</t>
  </si>
  <si>
    <t xml:space="preserve">Start With the End Goal methodology helps states determine a future goal or see where their data should be at any point in the future. Based on improvement strategies in place, states determine a target for the end or final year of the SPP/APR package. The tool calculates targets that will show steady, even growth each year to achieve the end goal. </t>
  </si>
  <si>
    <t>Indicator 1 Summary</t>
  </si>
  <si>
    <t>Indicator 2 Summary</t>
  </si>
  <si>
    <t>Number of youth with individualized education programs (IEPs) who exited special education…</t>
  </si>
  <si>
    <t>Projected number of youth with IEPs who will exit special education…</t>
  </si>
  <si>
    <t>In the first column, enter the next five school years for which you want to project data. Then, enter the projected numbers for each future year based on improvement activities in place in the cells that follow.</t>
  </si>
  <si>
    <t>Indicator 1: Percent of youth with IEPs exiting special education due to graduating with a regular high school diploma</t>
  </si>
  <si>
    <t>Predicting Trend</t>
  </si>
  <si>
    <t>Fixed Percent Increase</t>
  </si>
  <si>
    <t>Average Increase</t>
  </si>
  <si>
    <t>Start With the End Goal</t>
  </si>
  <si>
    <t>Accelerated Growth</t>
  </si>
  <si>
    <t>Fixed Percent Decrease</t>
  </si>
  <si>
    <t>Average Decrease</t>
  </si>
  <si>
    <t>Exponential Growth</t>
  </si>
  <si>
    <t>The Average Decrease methodology analyzes several years of historical data, calculates the average of the year-to-year change, and uses that average as the percentage of yearly decrease. The tool calculates targets by determining the average decrease in percentages over time based on the data users entered. The tool applies this average decrease to each year's data after the baseline year.</t>
  </si>
  <si>
    <t>Indicators 1 &amp; 2 
Data Entry</t>
  </si>
  <si>
    <t>Indicators 1 &amp; 2 
Calculations</t>
  </si>
  <si>
    <t>Indicator 1 
Predicting Trend</t>
  </si>
  <si>
    <t>Indicator 1
Fixed Percent Increase</t>
  </si>
  <si>
    <t>Indicator 1 
Average Increase</t>
  </si>
  <si>
    <t>Indicator 1 
Start With the End Goal</t>
  </si>
  <si>
    <t>Indicator 1 
Accelerated Growth</t>
  </si>
  <si>
    <t>Indicator 1 
Summary</t>
  </si>
  <si>
    <t>Indicator 2 
Predicting Trend</t>
  </si>
  <si>
    <t>Indicator 2 
Fixed Percent Decrease</t>
  </si>
  <si>
    <t>Indicator 2 
Average Decrease</t>
  </si>
  <si>
    <t>Indicator 2 
Start With the End Goal</t>
  </si>
  <si>
    <t>Indicator 2 
Accelerated Growth</t>
  </si>
  <si>
    <t>Indicator 2 
Summary</t>
  </si>
  <si>
    <r>
      <rPr>
        <b/>
        <sz val="11"/>
        <color theme="1"/>
        <rFont val="Calibri"/>
        <family val="2"/>
        <scheme val="minor"/>
      </rPr>
      <t xml:space="preserve">Historical Data Entry: </t>
    </r>
    <r>
      <rPr>
        <sz val="11"/>
        <color theme="1"/>
        <rFont val="Calibri"/>
        <family val="2"/>
        <scheme val="minor"/>
      </rPr>
      <t>In the first column, enter the five most recent years for which you have historical data. Then, use the data submitted in ED</t>
    </r>
    <r>
      <rPr>
        <i/>
        <sz val="11"/>
        <color theme="1"/>
        <rFont val="Calibri"/>
        <family val="2"/>
        <scheme val="minor"/>
      </rPr>
      <t>Facts</t>
    </r>
    <r>
      <rPr>
        <sz val="11"/>
        <color theme="1"/>
        <rFont val="Calibri"/>
        <family val="2"/>
        <scheme val="minor"/>
      </rPr>
      <t xml:space="preserve"> FS009 to enter the values for each year in the cells that follow.</t>
    </r>
  </si>
  <si>
    <r>
      <t>Projected Data Entry:</t>
    </r>
    <r>
      <rPr>
        <sz val="11"/>
        <color theme="1"/>
        <rFont val="Calibri"/>
        <family val="2"/>
        <scheme val="minor"/>
      </rPr>
      <t xml:space="preserve"> Enter data in these cells only if you intend to use the Predicting Trend methodology.</t>
    </r>
  </si>
  <si>
    <t>February 2023</t>
  </si>
  <si>
    <r>
      <t xml:space="preserve">Citation: </t>
    </r>
    <r>
      <rPr>
        <sz val="11"/>
        <rFont val="Calibri"/>
        <family val="2"/>
        <scheme val="minor"/>
      </rPr>
      <t xml:space="preserve">Johnson, L., and Seay, C. (2023, February). </t>
    </r>
    <r>
      <rPr>
        <i/>
        <sz val="11"/>
        <rFont val="Calibri"/>
        <family val="2"/>
        <scheme val="minor"/>
      </rPr>
      <t>SPP/APR Target Setting Toolkit: Indicators 1 and 2.</t>
    </r>
    <r>
      <rPr>
        <sz val="11"/>
        <rFont val="Calibri"/>
        <family val="2"/>
        <scheme val="minor"/>
      </rPr>
      <t xml:space="preserve"> IDEA Data Center. Rockville, MD: Westat.</t>
    </r>
  </si>
  <si>
    <r>
      <t xml:space="preserve">The </t>
    </r>
    <r>
      <rPr>
        <i/>
        <sz val="11"/>
        <rFont val="Calibri"/>
        <family val="2"/>
        <scheme val="minor"/>
      </rPr>
      <t xml:space="preserve">SPP/APR Target Setting Toolkit </t>
    </r>
    <r>
      <rPr>
        <sz val="11"/>
        <rFont val="Calibri"/>
        <family val="2"/>
        <scheme val="minor"/>
      </rPr>
      <t>is a spreadsheet application the IDEA Data Center (IDC) created to help states set targets for their State Performance Plan/Annual Performance Report (SPP/APR). This tool covers Indicator</t>
    </r>
    <r>
      <rPr>
        <sz val="11"/>
        <rFont val="Calibri"/>
        <family val="2"/>
      </rPr>
      <t> </t>
    </r>
    <r>
      <rPr>
        <sz val="11"/>
        <rFont val="Calibri"/>
        <family val="2"/>
        <scheme val="minor"/>
      </rPr>
      <t>1 (Graduation) and Indicator 2 (Dropout).</t>
    </r>
  </si>
  <si>
    <t>The Accelerated Growth methodology helps states when they have improvement strategies in place that will yield slow growth initially, but they expect an accelerated rate of growth in subsequent years. The tool calculates targets by applying a specific percentage of the baseline year data to the baseline data for the first year’s target, then increases the percentage growth each year and applies it to each year’s target to determine the targets for subsequent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</si>
</sst>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9" x14ac:knownFonts="1">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b/>
      <sz val="12"/>
      <color theme="0"/>
      <name val="Calibri"/>
      <family val="2"/>
      <scheme val="minor"/>
    </font>
    <font>
      <b/>
      <sz val="14"/>
      <color theme="0"/>
      <name val="Calibri"/>
      <family val="2"/>
      <scheme val="minor"/>
    </font>
    <font>
      <b/>
      <sz val="11"/>
      <name val="Calibri"/>
      <family val="2"/>
      <scheme val="minor"/>
    </font>
    <font>
      <u/>
      <sz val="11"/>
      <color theme="10"/>
      <name val="Calibri"/>
      <family val="2"/>
      <scheme val="minor"/>
    </font>
    <font>
      <b/>
      <sz val="14"/>
      <color rgb="FF01579B"/>
      <name val="Calibri"/>
      <family val="2"/>
      <scheme val="minor"/>
    </font>
    <font>
      <sz val="11"/>
      <name val="Calibri"/>
      <family val="2"/>
      <scheme val="minor"/>
    </font>
    <font>
      <u/>
      <sz val="11"/>
      <color rgb="FF01579B"/>
      <name val="Calibri"/>
      <family val="2"/>
      <scheme val="minor"/>
    </font>
    <font>
      <sz val="11"/>
      <name val="Calibri"/>
      <family val="2"/>
    </font>
    <font>
      <b/>
      <i/>
      <sz val="11"/>
      <name val="Calibri"/>
      <family val="2"/>
      <scheme val="minor"/>
    </font>
    <font>
      <i/>
      <sz val="11"/>
      <name val="Calibri"/>
      <family val="2"/>
      <scheme val="minor"/>
    </font>
    <font>
      <sz val="9"/>
      <color theme="1"/>
      <name val="Calibri"/>
      <family val="2"/>
    </font>
    <font>
      <sz val="9"/>
      <color theme="1"/>
      <name val="Calibri"/>
      <family val="2"/>
      <scheme val="minor"/>
    </font>
    <font>
      <i/>
      <sz val="11"/>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rgb="FF01579B"/>
        <bgColor indexed="64"/>
      </patternFill>
    </fill>
    <fill>
      <patternFill patternType="solid">
        <fgColor rgb="FFEDF3FA"/>
        <bgColor indexed="64"/>
      </patternFill>
    </fill>
    <fill>
      <patternFill patternType="solid">
        <fgColor rgb="FF002F6C"/>
        <bgColor indexed="64"/>
      </patternFill>
    </fill>
    <fill>
      <patternFill patternType="solid">
        <fgColor theme="0"/>
        <bgColor indexed="64"/>
      </patternFill>
    </fill>
    <fill>
      <patternFill patternType="solid">
        <fgColor rgb="FF4F83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2" fillId="0" borderId="0"/>
  </cellStyleXfs>
  <cellXfs count="73">
    <xf numFmtId="0" fontId="0" fillId="0" borderId="0" xfId="0"/>
    <xf numFmtId="0" fontId="2" fillId="0" borderId="0" xfId="0" applyFont="1"/>
    <xf numFmtId="0" fontId="0" fillId="0" borderId="0" xfId="0" applyAlignment="1">
      <alignment wrapText="1"/>
    </xf>
    <xf numFmtId="164" fontId="0" fillId="0" borderId="0" xfId="0" applyNumberFormat="1"/>
    <xf numFmtId="0" fontId="2" fillId="0" borderId="0" xfId="0" applyFont="1" applyAlignment="1">
      <alignment horizontal="left" wrapText="1"/>
    </xf>
    <xf numFmtId="0" fontId="2" fillId="0" borderId="0" xfId="0" applyFont="1" applyAlignment="1">
      <alignment horizontal="left"/>
    </xf>
    <xf numFmtId="0" fontId="0" fillId="0" borderId="0" xfId="0" applyAlignment="1" applyProtection="1">
      <alignment horizontal="center" vertical="center"/>
      <protection locked="0"/>
    </xf>
    <xf numFmtId="0" fontId="3" fillId="2" borderId="2" xfId="0" applyFont="1" applyFill="1" applyBorder="1" applyAlignment="1">
      <alignment horizontal="centerContinuous" wrapText="1"/>
    </xf>
    <xf numFmtId="0" fontId="5" fillId="4" borderId="2" xfId="0" applyFont="1" applyFill="1" applyBorder="1" applyAlignment="1">
      <alignment horizontal="centerContinuous" vertical="center"/>
    </xf>
    <xf numFmtId="0" fontId="6" fillId="4" borderId="2" xfId="0" applyFont="1" applyFill="1" applyBorder="1" applyAlignment="1">
      <alignment horizontal="centerContinuous" vertical="center"/>
    </xf>
    <xf numFmtId="0" fontId="0" fillId="3" borderId="0" xfId="0" applyFill="1" applyProtection="1">
      <protection locked="0"/>
    </xf>
    <xf numFmtId="0" fontId="4" fillId="0" borderId="0" xfId="0" applyFont="1"/>
    <xf numFmtId="0" fontId="3" fillId="2" borderId="5" xfId="0" applyFont="1" applyFill="1" applyBorder="1"/>
    <xf numFmtId="10" fontId="0" fillId="0" borderId="1" xfId="1" applyNumberFormat="1" applyFont="1" applyFill="1" applyBorder="1"/>
    <xf numFmtId="0" fontId="0" fillId="0" borderId="1" xfId="0" applyBorder="1"/>
    <xf numFmtId="0" fontId="8" fillId="0" borderId="0" xfId="2"/>
    <xf numFmtId="3" fontId="0" fillId="0" borderId="0" xfId="0" applyNumberFormat="1"/>
    <xf numFmtId="10" fontId="0" fillId="0" borderId="1" xfId="1" applyNumberFormat="1" applyFont="1" applyBorder="1"/>
    <xf numFmtId="0" fontId="0" fillId="0" borderId="3" xfId="0" applyBorder="1"/>
    <xf numFmtId="0" fontId="0" fillId="0" borderId="2" xfId="0" applyBorder="1"/>
    <xf numFmtId="0" fontId="0" fillId="0" borderId="1" xfId="0" quotePrefix="1" applyBorder="1" applyAlignment="1">
      <alignment horizontal="right"/>
    </xf>
    <xf numFmtId="10" fontId="0" fillId="0" borderId="1" xfId="0" applyNumberFormat="1" applyBorder="1"/>
    <xf numFmtId="10" fontId="0" fillId="0" borderId="7" xfId="0" applyNumberFormat="1" applyBorder="1"/>
    <xf numFmtId="10" fontId="0" fillId="0" borderId="2" xfId="1" applyNumberFormat="1" applyFont="1" applyBorder="1"/>
    <xf numFmtId="0" fontId="0" fillId="0" borderId="0" xfId="0" applyAlignment="1">
      <alignment horizontal="left" wrapText="1"/>
    </xf>
    <xf numFmtId="0" fontId="9" fillId="5" borderId="0" xfId="0" applyFont="1" applyFill="1" applyAlignment="1">
      <alignment horizontal="center" vertical="center"/>
    </xf>
    <xf numFmtId="0" fontId="9" fillId="5" borderId="0" xfId="0" applyFont="1" applyFill="1" applyAlignment="1">
      <alignment vertical="center"/>
    </xf>
    <xf numFmtId="0" fontId="9" fillId="5" borderId="0" xfId="0" applyFont="1" applyFill="1" applyAlignment="1">
      <alignment horizontal="left" vertical="center"/>
    </xf>
    <xf numFmtId="0" fontId="10" fillId="0" borderId="0" xfId="0" applyFont="1" applyAlignment="1">
      <alignment vertical="center" wrapText="1"/>
    </xf>
    <xf numFmtId="0" fontId="0" fillId="0" borderId="0" xfId="0" applyAlignment="1">
      <alignment vertical="center" wrapText="1"/>
    </xf>
    <xf numFmtId="0" fontId="10" fillId="5" borderId="0" xfId="0" applyFont="1" applyFill="1" applyAlignment="1">
      <alignment wrapText="1"/>
    </xf>
    <xf numFmtId="0" fontId="8" fillId="5" borderId="0" xfId="2" applyFill="1" applyAlignment="1">
      <alignment horizontal="left" vertical="top"/>
    </xf>
    <xf numFmtId="0" fontId="10" fillId="5" borderId="0" xfId="0" applyFont="1" applyFill="1" applyAlignment="1">
      <alignment horizontal="left" vertical="top" wrapText="1"/>
    </xf>
    <xf numFmtId="0" fontId="10" fillId="5" borderId="0" xfId="0" applyFont="1" applyFill="1"/>
    <xf numFmtId="0" fontId="11" fillId="5" borderId="0" xfId="2" applyFont="1" applyFill="1" applyAlignment="1">
      <alignment vertical="top"/>
    </xf>
    <xf numFmtId="0" fontId="10" fillId="0" borderId="0" xfId="3" applyFont="1" applyAlignment="1">
      <alignment vertical="top" wrapText="1"/>
    </xf>
    <xf numFmtId="0" fontId="10" fillId="5" borderId="0" xfId="0" applyFont="1" applyFill="1" applyAlignment="1">
      <alignment vertical="top" wrapText="1"/>
    </xf>
    <xf numFmtId="0" fontId="10" fillId="5" borderId="0" xfId="3" applyFont="1" applyFill="1" applyAlignment="1">
      <alignment wrapText="1"/>
    </xf>
    <xf numFmtId="0" fontId="10" fillId="5" borderId="0" xfId="3" applyFont="1" applyFill="1" applyAlignment="1">
      <alignment vertical="center" wrapText="1"/>
    </xf>
    <xf numFmtId="0" fontId="11" fillId="0" borderId="0" xfId="2" applyFont="1" applyAlignment="1">
      <alignment vertical="center" wrapText="1"/>
    </xf>
    <xf numFmtId="0" fontId="10" fillId="5" borderId="0" xfId="3" applyFont="1" applyFill="1" applyAlignment="1">
      <alignment horizontal="left" vertical="center" wrapText="1"/>
    </xf>
    <xf numFmtId="0" fontId="13" fillId="5" borderId="0" xfId="0" applyFont="1" applyFill="1" applyAlignment="1">
      <alignment horizontal="left" vertical="top" wrapText="1"/>
    </xf>
    <xf numFmtId="0" fontId="10" fillId="5" borderId="0" xfId="0" applyFont="1" applyFill="1" applyAlignment="1">
      <alignment vertical="center" wrapText="1"/>
    </xf>
    <xf numFmtId="0" fontId="7" fillId="5" borderId="0" xfId="0" applyFont="1" applyFill="1" applyAlignment="1">
      <alignment vertical="center" wrapText="1"/>
    </xf>
    <xf numFmtId="10" fontId="0" fillId="0" borderId="0" xfId="0" applyNumberFormat="1"/>
    <xf numFmtId="10" fontId="0" fillId="0" borderId="0" xfId="1" applyNumberFormat="1" applyFont="1" applyFill="1" applyProtection="1"/>
    <xf numFmtId="10" fontId="0" fillId="3" borderId="1" xfId="0" applyNumberFormat="1" applyFill="1" applyBorder="1" applyProtection="1">
      <protection locked="0"/>
    </xf>
    <xf numFmtId="0" fontId="8" fillId="0" borderId="0" xfId="2" applyAlignment="1">
      <alignment horizontal="left" vertical="center"/>
    </xf>
    <xf numFmtId="0" fontId="8" fillId="0" borderId="0" xfId="2" applyAlignment="1">
      <alignment vertical="center"/>
    </xf>
    <xf numFmtId="0" fontId="0" fillId="0" borderId="0" xfId="0" applyAlignment="1">
      <alignment vertical="center"/>
    </xf>
    <xf numFmtId="0" fontId="3" fillId="2" borderId="6" xfId="0" applyFont="1" applyFill="1" applyBorder="1" applyAlignment="1">
      <alignment horizontal="right" wrapText="1"/>
    </xf>
    <xf numFmtId="0" fontId="3" fillId="2" borderId="4" xfId="0" applyFont="1" applyFill="1" applyBorder="1" applyAlignment="1">
      <alignment horizontal="right" wrapText="1"/>
    </xf>
    <xf numFmtId="0" fontId="10" fillId="0" borderId="0" xfId="0" applyFont="1"/>
    <xf numFmtId="10" fontId="0" fillId="0" borderId="1" xfId="1" applyNumberFormat="1" applyFont="1" applyBorder="1" applyProtection="1"/>
    <xf numFmtId="0" fontId="7" fillId="6" borderId="1" xfId="0" applyFont="1" applyFill="1" applyBorder="1" applyAlignment="1">
      <alignment horizontal="left" wrapText="1"/>
    </xf>
    <xf numFmtId="0" fontId="7" fillId="6" borderId="1" xfId="0" applyFont="1" applyFill="1" applyBorder="1" applyAlignment="1">
      <alignment horizontal="right" wrapText="1"/>
    </xf>
    <xf numFmtId="0" fontId="7" fillId="6" borderId="6" xfId="0" applyFont="1" applyFill="1" applyBorder="1" applyAlignment="1">
      <alignment horizontal="right" wrapText="1"/>
    </xf>
    <xf numFmtId="0" fontId="3" fillId="0" borderId="7" xfId="0" applyFont="1" applyBorder="1" applyAlignment="1">
      <alignment wrapText="1"/>
    </xf>
    <xf numFmtId="0" fontId="0" fillId="0" borderId="0" xfId="0" applyAlignment="1">
      <alignment horizontal="left"/>
    </xf>
    <xf numFmtId="10" fontId="0" fillId="0" borderId="1" xfId="1" applyNumberFormat="1" applyFont="1" applyBorder="1" applyAlignment="1">
      <alignment horizontal="right"/>
    </xf>
    <xf numFmtId="0" fontId="6" fillId="4" borderId="2" xfId="0" applyFont="1" applyFill="1" applyBorder="1" applyAlignment="1">
      <alignment horizontal="centerContinuous" vertical="center" wrapText="1"/>
    </xf>
    <xf numFmtId="0" fontId="4" fillId="0" borderId="0" xfId="0" applyFont="1" applyAlignment="1">
      <alignment horizontal="left"/>
    </xf>
    <xf numFmtId="0" fontId="0" fillId="0" borderId="9" xfId="0" applyBorder="1"/>
    <xf numFmtId="0" fontId="0" fillId="0" borderId="0" xfId="0" applyProtection="1">
      <protection locked="0"/>
    </xf>
    <xf numFmtId="0" fontId="4" fillId="0" borderId="0" xfId="0" applyFont="1" applyAlignment="1">
      <alignment horizontal="right"/>
    </xf>
    <xf numFmtId="0" fontId="4" fillId="0" borderId="8" xfId="0" applyFont="1" applyBorder="1" applyAlignment="1">
      <alignment horizontal="right"/>
    </xf>
    <xf numFmtId="3" fontId="18" fillId="0" borderId="0" xfId="0" applyNumberFormat="1" applyFont="1"/>
    <xf numFmtId="0" fontId="4" fillId="0" borderId="0" xfId="0" quotePrefix="1" applyFont="1" applyAlignment="1">
      <alignment horizontal="right"/>
    </xf>
    <xf numFmtId="0" fontId="4" fillId="0" borderId="8" xfId="0" quotePrefix="1" applyFont="1" applyBorder="1" applyAlignment="1">
      <alignment horizontal="right"/>
    </xf>
    <xf numFmtId="0" fontId="7" fillId="0" borderId="0" xfId="0" applyFont="1"/>
    <xf numFmtId="0" fontId="0" fillId="3" borderId="1" xfId="0" applyFill="1" applyBorder="1" applyAlignment="1" applyProtection="1">
      <alignment horizontal="right"/>
      <protection locked="0"/>
    </xf>
    <xf numFmtId="10" fontId="0" fillId="0" borderId="2" xfId="1" applyNumberFormat="1" applyFont="1" applyBorder="1" applyProtection="1"/>
    <xf numFmtId="49" fontId="10" fillId="5" borderId="0" xfId="0" applyNumberFormat="1" applyFont="1" applyFill="1" applyAlignment="1">
      <alignment vertical="top" wrapText="1"/>
    </xf>
  </cellXfs>
  <cellStyles count="4">
    <cellStyle name="Hyperlink" xfId="2" builtinId="8"/>
    <cellStyle name="Normal" xfId="0" builtinId="0"/>
    <cellStyle name="Normal 2" xfId="3"/>
    <cellStyle name="Percent" xfId="1" builtinId="5"/>
  </cellStyles>
  <dxfs count="233">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rgb="FFC6E0B4"/>
        </patternFill>
      </fill>
    </dxf>
    <dxf>
      <fill>
        <patternFill>
          <bgColor rgb="FFC6E0B4"/>
        </patternFill>
      </fill>
    </dxf>
    <dxf>
      <numFmt numFmtId="14" formatCode="0.00%"/>
      <border diagonalUp="0" diagonalDown="0">
        <left style="thin">
          <color indexed="64"/>
        </left>
        <right style="thin">
          <color indexed="64"/>
        </right>
        <top style="thin">
          <color indexed="64"/>
        </top>
        <bottom style="thin">
          <color indexed="64"/>
        </bottom>
        <vertical/>
        <horizontal/>
      </border>
    </dxf>
    <dxf>
      <numFmt numFmtId="14" formatCode="0.0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fill>
        <patternFill>
          <bgColor theme="9" tint="0.59996337778862885"/>
        </patternFill>
      </fill>
    </dxf>
    <dxf>
      <numFmt numFmtId="14" formatCode="0.00%"/>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dxf>
    <dxf>
      <border outline="0">
        <left style="thin">
          <color rgb="FF000000"/>
        </left>
        <top style="thin">
          <color rgb="FF000000"/>
        </top>
      </border>
    </dxf>
    <dxf>
      <border outline="0">
        <bottom style="thin">
          <color rgb="FF000000"/>
        </bottom>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numFmt numFmtId="14" formatCode="0.00%"/>
      <border diagonalUp="0" diagonalDown="0" outline="0">
        <left style="thin">
          <color indexed="64"/>
        </left>
        <right style="thin">
          <color indexed="64"/>
        </right>
        <top style="thin">
          <color indexed="64"/>
        </top>
        <bottom style="thin">
          <color indexed="64"/>
        </bottom>
      </border>
    </dxf>
    <dxf>
      <numFmt numFmtId="14" formatCode="0.00%"/>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numFmt numFmtId="14" formatCode="0.00%"/>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dxf>
    <dxf>
      <border outline="0">
        <left style="thin">
          <color rgb="FF000000"/>
        </left>
        <top style="thin">
          <color rgb="FF000000"/>
        </top>
      </border>
    </dxf>
    <dxf>
      <border outline="0">
        <bottom style="thin">
          <color rgb="FF000000"/>
        </bottom>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numFmt numFmtId="14" formatCode="0.00%"/>
    </dxf>
    <dxf>
      <border diagonalUp="0" diagonalDown="0">
        <left/>
        <right style="thin">
          <color indexed="64"/>
        </right>
        <top style="thin">
          <color indexed="64"/>
        </top>
        <bottom style="thin">
          <color indexed="64"/>
        </bottom>
        <vertical/>
        <horizontal/>
      </border>
    </dxf>
    <dxf>
      <border outline="0">
        <left style="thin">
          <color rgb="FF000000"/>
        </left>
        <top style="thin">
          <color rgb="FF000000"/>
        </top>
      </border>
    </dxf>
    <dxf>
      <border outline="0">
        <bottom style="thin">
          <color rgb="FF000000"/>
        </bottom>
      </border>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border diagonalUp="0" diagonalDown="0" outline="0">
        <left/>
        <right/>
        <top style="thin">
          <color indexed="64"/>
        </top>
        <bottom style="thin">
          <color indexed="64"/>
        </bottom>
      </border>
    </dxf>
    <dxf>
      <border outline="0">
        <top style="thin">
          <color rgb="FF000000"/>
        </top>
      </border>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rgb="FFC6E0B4"/>
        </patternFill>
      </fill>
    </dxf>
    <dxf>
      <fill>
        <patternFill>
          <bgColor rgb="FFC6E0B4"/>
        </patternFill>
      </fill>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rgb="FFC6E0B4"/>
        </patternFill>
      </fill>
    </dxf>
    <dxf>
      <fill>
        <patternFill>
          <bgColor theme="9" tint="0.59996337778862885"/>
        </patternFill>
      </fill>
    </dxf>
    <dxf>
      <protection locked="1" hidden="0"/>
    </dxf>
    <dxf>
      <border diagonalUp="0" diagonalDown="0" outline="0">
        <left/>
        <right style="thin">
          <color indexed="64"/>
        </right>
        <top style="thin">
          <color indexed="64"/>
        </top>
        <bottom style="thin">
          <color indexed="64"/>
        </bottom>
      </border>
    </dxf>
    <dxf>
      <border outline="0">
        <left style="thin">
          <color indexed="64"/>
        </left>
        <top style="thin">
          <color indexed="64"/>
        </top>
      </border>
    </dxf>
    <dxf>
      <border outline="0">
        <bottom style="thin">
          <color indexed="64"/>
        </bottom>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border diagonalUp="0" diagonalDown="0" outline="0">
        <left style="thin">
          <color indexed="64"/>
        </left>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numFmt numFmtId="3" formatCode="#,##0"/>
      <fill>
        <patternFill patternType="none">
          <fgColor indexed="64"/>
          <bgColor indexed="65"/>
        </patternFill>
      </fill>
      <protection locked="1" hidden="0"/>
    </dxf>
    <dxf>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ont>
        <color auto="1"/>
      </font>
      <fill>
        <patternFill patternType="none">
          <bgColor auto="1"/>
        </patternFill>
      </fill>
    </dxf>
    <dxf>
      <font>
        <color auto="1"/>
      </font>
      <fill>
        <patternFill patternType="none">
          <fgColor indexed="64"/>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protection locked="1" hidden="0"/>
    </dxf>
    <dxf>
      <border diagonalUp="0" diagonalDown="0" outline="0">
        <left/>
        <right style="thin">
          <color indexed="64"/>
        </right>
        <top style="thin">
          <color indexed="64"/>
        </top>
        <bottom style="thin">
          <color indexed="64"/>
        </bottom>
      </border>
    </dxf>
    <dxf>
      <border outline="0">
        <left style="thin">
          <color indexed="64"/>
        </left>
        <top style="thin">
          <color indexed="64"/>
        </top>
      </border>
    </dxf>
    <dxf>
      <border outline="0">
        <bottom style="thin">
          <color indexed="64"/>
        </bottom>
      </border>
    </dxf>
    <dxf>
      <numFmt numFmtId="0" formatCode="General"/>
      <fill>
        <patternFill patternType="none">
          <fgColor indexed="64"/>
          <bgColor indexed="65"/>
        </patternFill>
      </fill>
      <protection locked="1" hidden="0"/>
    </dxf>
    <dxf>
      <numFmt numFmtId="3" formatCode="#,##0"/>
      <fill>
        <patternFill patternType="none">
          <fgColor indexed="64"/>
          <bgColor indexed="65"/>
        </patternFill>
      </fill>
      <border diagonalUp="0" diagonalDown="0" outline="0">
        <left/>
        <right/>
        <top style="thin">
          <color indexed="64"/>
        </top>
        <bottom style="thin">
          <color indexed="64"/>
        </bottom>
      </border>
      <protection locked="1" hidden="0"/>
    </dxf>
    <dxf>
      <numFmt numFmtId="3" formatCode="#,##0"/>
      <fill>
        <patternFill patternType="none">
          <fgColor indexed="64"/>
          <bgColor indexed="65"/>
        </patternFill>
      </fill>
      <border diagonalUp="0" diagonalDown="0" outline="0">
        <left/>
        <right/>
        <top style="thin">
          <color indexed="64"/>
        </top>
        <bottom style="thin">
          <color indexed="64"/>
        </bottom>
      </border>
      <protection locked="1" hidden="0"/>
    </dxf>
    <dxf>
      <numFmt numFmtId="3" formatCode="#,##0"/>
      <fill>
        <patternFill patternType="none">
          <fgColor indexed="64"/>
          <bgColor indexed="65"/>
        </patternFill>
      </fill>
      <border diagonalUp="0" diagonalDown="0" outline="0">
        <left/>
        <right/>
        <top style="thin">
          <color indexed="64"/>
        </top>
        <bottom style="thin">
          <color indexed="64"/>
        </bottom>
      </border>
      <protection locked="1" hidden="0"/>
    </dxf>
    <dxf>
      <numFmt numFmtId="3" formatCode="#,##0"/>
      <fill>
        <patternFill patternType="none">
          <fgColor indexed="64"/>
          <bgColor indexed="65"/>
        </patternFill>
      </fill>
      <border diagonalUp="0" diagonalDown="0" outline="0">
        <left/>
        <right/>
        <top style="thin">
          <color indexed="64"/>
        </top>
        <bottom style="thin">
          <color indexed="64"/>
        </bottom>
      </border>
      <protection locked="1" hidden="0"/>
    </dxf>
    <dxf>
      <numFmt numFmtId="3" formatCode="#,##0"/>
      <fill>
        <patternFill patternType="none">
          <fgColor indexed="64"/>
          <bgColor indexed="65"/>
        </patternFill>
      </fill>
      <border diagonalUp="0" diagonalDown="0" outline="0">
        <left/>
        <right/>
        <top style="thin">
          <color indexed="64"/>
        </top>
        <bottom style="thin">
          <color indexed="64"/>
        </bottom>
      </border>
      <protection locked="1" hidden="0"/>
    </dxf>
    <dxf>
      <border diagonalUp="0" diagonalDown="0" outline="0">
        <left/>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border diagonalUp="0" diagonalDown="0">
        <left/>
        <right style="thin">
          <color indexed="64"/>
        </right>
        <top style="thin">
          <color indexed="64"/>
        </top>
        <bottom style="thin">
          <color indexed="64"/>
        </bottom>
        <vertical/>
        <horizontal/>
      </border>
    </dxf>
    <dxf>
      <border outline="0">
        <left style="thin">
          <color indexed="64"/>
        </left>
        <top style="thin">
          <color indexed="64"/>
        </top>
      </border>
    </dxf>
    <dxf>
      <border outline="0">
        <bottom style="thin">
          <color indexed="64"/>
        </bottom>
      </border>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ill>
        <patternFill>
          <bgColor theme="9" tint="0.59996337778862885"/>
        </patternFill>
      </fill>
    </dxf>
    <dxf>
      <numFmt numFmtId="14" formatCode="0.00%"/>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4" formatCode="0.00%"/>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1579B"/>
        </patternFill>
      </fill>
      <border diagonalUp="0" diagonalDown="0" outline="0">
        <left style="thin">
          <color indexed="64"/>
        </left>
        <right style="thin">
          <color indexed="64"/>
        </right>
        <top/>
        <bottom/>
      </border>
    </dxf>
    <dxf>
      <numFmt numFmtId="0" formatCode="General"/>
      <fill>
        <patternFill patternType="none">
          <fgColor indexed="64"/>
          <bgColor auto="1"/>
        </patternFill>
      </fill>
      <protection locked="1" hidden="0"/>
    </dxf>
    <dxf>
      <fill>
        <patternFill patternType="solid">
          <fgColor indexed="64"/>
          <bgColor rgb="FFEDF3FA"/>
        </patternFill>
      </fill>
      <protection locked="0" hidden="0"/>
    </dxf>
    <dxf>
      <fill>
        <patternFill patternType="solid">
          <fgColor indexed="64"/>
          <bgColor rgb="FFEDF3FA"/>
        </patternFill>
      </fill>
      <protection locked="0" hidden="0"/>
    </dxf>
    <dxf>
      <fill>
        <patternFill patternType="solid">
          <fgColor indexed="64"/>
          <bgColor rgb="FFEDF3FA"/>
        </patternFill>
      </fill>
      <protection locked="0" hidden="0"/>
    </dxf>
    <dxf>
      <fill>
        <patternFill patternType="solid">
          <fgColor indexed="64"/>
          <bgColor rgb="FFEDF3FA"/>
        </patternFill>
      </fill>
      <protection locked="0" hidden="0"/>
    </dxf>
    <dxf>
      <fill>
        <patternFill patternType="solid">
          <fgColor indexed="64"/>
          <bgColor rgb="FFEDF3FA"/>
        </patternFill>
      </fill>
      <protection locked="0" hidden="0"/>
    </dxf>
    <dxf>
      <fill>
        <patternFill patternType="solid">
          <fgColor indexed="64"/>
          <bgColor rgb="FFEDF3FA"/>
        </patternFill>
      </fill>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numFmt numFmtId="0" formatCode="General"/>
      <fill>
        <patternFill patternType="none">
          <fgColor indexed="64"/>
          <bgColor auto="1"/>
        </patternFill>
      </fill>
      <protection locked="1" hidden="0"/>
    </dxf>
    <dxf>
      <fill>
        <patternFill patternType="solid">
          <fgColor indexed="64"/>
          <bgColor rgb="FFEDF3FA"/>
        </patternFill>
      </fill>
      <protection locked="0" hidden="0"/>
    </dxf>
    <dxf>
      <fill>
        <patternFill patternType="solid">
          <fgColor indexed="64"/>
          <bgColor rgb="FFEDF3FA"/>
        </patternFill>
      </fill>
      <protection locked="0" hidden="0"/>
    </dxf>
    <dxf>
      <fill>
        <patternFill patternType="solid">
          <fgColor indexed="64"/>
          <bgColor rgb="FFEDF3FA"/>
        </patternFill>
      </fill>
      <protection locked="0" hidden="0"/>
    </dxf>
    <dxf>
      <fill>
        <patternFill patternType="solid">
          <fgColor indexed="64"/>
          <bgColor rgb="FFEDF3FA"/>
        </patternFill>
      </fill>
      <protection locked="0" hidden="0"/>
    </dxf>
    <dxf>
      <fill>
        <patternFill patternType="solid">
          <fgColor indexed="64"/>
          <bgColor rgb="FFEDF3FA"/>
        </patternFill>
      </fill>
      <protection locked="0" hidden="0"/>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rgb="FF4F83CC"/>
        </patternFill>
      </fill>
      <alignment horizontal="centerContinuous" vertical="bottom" textRotation="0" wrapText="1" indent="0" justifyLastLine="0" shrinkToFit="0" readingOrder="0"/>
      <border diagonalUp="0" diagonalDown="0" outline="0">
        <left style="thin">
          <color indexed="64"/>
        </left>
        <right style="thin">
          <color indexed="64"/>
        </right>
        <top/>
        <bottom/>
      </border>
    </dxf>
    <dxf>
      <fill>
        <patternFill>
          <bgColor rgb="FFEDF3FA"/>
        </patternFill>
      </fill>
    </dxf>
    <dxf>
      <font>
        <b/>
        <i val="0"/>
        <color theme="0"/>
      </font>
      <fill>
        <patternFill>
          <bgColor rgb="FF01579B"/>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IDC Table" pivot="0" count="3">
      <tableStyleElement type="wholeTable" dxfId="232"/>
      <tableStyleElement type="headerRow" dxfId="231"/>
      <tableStyleElement type="firstRowStripe" dxfId="230"/>
    </tableStyle>
  </tableStyles>
  <colors>
    <mruColors>
      <color rgb="FF9FC8FF"/>
      <color rgb="FF0563C1"/>
      <color rgb="FF002F6C"/>
      <color rgb="FFFF9C1A"/>
      <color rgb="FFFF00F7"/>
      <color rgb="FF01579B"/>
      <color rgb="FF26847A"/>
      <color rgb="FF853CB5"/>
      <color rgb="FF455A64"/>
      <color rgb="FF4F8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solidFill>
                  <a:srgbClr val="595959"/>
                </a:solidFill>
                <a:effectLst/>
              </a:rPr>
              <a:t>Indicator 1. Graduation</a:t>
            </a:r>
            <a:endParaRPr lang="en-US">
              <a:solidFill>
                <a:srgbClr val="595959"/>
              </a:solidFill>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'Indicators 1 &amp; 2 Calculations'!$A$4:$A$8</c:f>
              <c:numCache>
                <c:formatCode>General</c:formatCode>
                <c:ptCount val="5"/>
                <c:pt idx="0">
                  <c:v>0</c:v>
                </c:pt>
                <c:pt idx="1">
                  <c:v>0</c:v>
                </c:pt>
                <c:pt idx="2">
                  <c:v>0</c:v>
                </c:pt>
                <c:pt idx="3">
                  <c:v>0</c:v>
                </c:pt>
                <c:pt idx="4">
                  <c:v>0</c:v>
                </c:pt>
              </c:numCache>
            </c:numRef>
          </c:cat>
          <c:val>
            <c:numRef>
              <c:f>'Indicators 1 &amp; 2 Calculations'!$B$4:$B$8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F31A-4582-A7E9-5655D6DED227}"/>
            </c:ext>
          </c:extLst>
        </c:ser>
        <c:dLbls>
          <c:showLegendKey val="0"/>
          <c:showVal val="0"/>
          <c:showCatName val="0"/>
          <c:showSerName val="0"/>
          <c:showPercent val="0"/>
          <c:showBubbleSize val="0"/>
        </c:dLbls>
        <c:gapWidth val="219"/>
        <c:overlap val="-27"/>
        <c:axId val="789374287"/>
        <c:axId val="789374703"/>
      </c:barChart>
      <c:catAx>
        <c:axId val="78937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374703"/>
        <c:crosses val="autoZero"/>
        <c:auto val="1"/>
        <c:lblAlgn val="ctr"/>
        <c:lblOffset val="100"/>
        <c:noMultiLvlLbl val="0"/>
      </c:catAx>
      <c:valAx>
        <c:axId val="78937470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37428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a:t>
            </a:r>
            <a:r>
              <a:rPr lang="en-US" baseline="0">
                <a:solidFill>
                  <a:schemeClr val="tx1">
                    <a:lumMod val="65000"/>
                    <a:lumOff val="35000"/>
                  </a:schemeClr>
                </a:solidFill>
              </a:rPr>
              <a:t>or 2 Fixed Percent Decrease: Data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2 Fixed Percent Decrease'!$B$14</c:f>
              <c:strCache>
                <c:ptCount val="1"/>
                <c:pt idx="0">
                  <c:v>Indicator 2 data and targets</c:v>
                </c:pt>
              </c:strCache>
            </c:strRef>
          </c:tx>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1-BA1E-4AD7-832F-0EEE7FF5FA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2 Fixed Percent Decrease'!$A$15:$A$24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2 Fixed Percent Decrease'!$B$15:$B$24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1E-4AD7-832F-0EEE7FF5FA88}"/>
            </c:ext>
          </c:extLst>
        </c:ser>
        <c:dLbls>
          <c:showLegendKey val="0"/>
          <c:showVal val="0"/>
          <c:showCatName val="0"/>
          <c:showSerName val="0"/>
          <c:showPercent val="0"/>
          <c:showBubbleSize val="0"/>
        </c:dLbls>
        <c:gapWidth val="219"/>
        <c:overlap val="-27"/>
        <c:axId val="1335857952"/>
        <c:axId val="1335855040"/>
      </c:bar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a:t>
            </a:r>
            <a:r>
              <a:rPr lang="en-US" baseline="0">
                <a:solidFill>
                  <a:schemeClr val="tx1">
                    <a:lumMod val="65000"/>
                    <a:lumOff val="35000"/>
                  </a:schemeClr>
                </a:solidFill>
              </a:rPr>
              <a:t>or 2 Average Decrease: Data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1-E6A5-48B8-9ACA-D74FA661EC4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2 Average Decrease'!$A$14:$A$23</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Average Decrease'!$B$14:$B$23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6A5-48B8-9ACA-D74FA661EC4E}"/>
            </c:ext>
          </c:extLst>
        </c:ser>
        <c:dLbls>
          <c:showLegendKey val="0"/>
          <c:showVal val="0"/>
          <c:showCatName val="0"/>
          <c:showSerName val="0"/>
          <c:showPercent val="0"/>
          <c:showBubbleSize val="0"/>
        </c:dLbls>
        <c:gapWidth val="219"/>
        <c:overlap val="-27"/>
        <c:axId val="1335857952"/>
        <c:axId val="1335855040"/>
      </c:bar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a:t>
            </a:r>
            <a:r>
              <a:rPr lang="en-US" baseline="0">
                <a:solidFill>
                  <a:schemeClr val="tx1">
                    <a:lumMod val="65000"/>
                    <a:lumOff val="35000"/>
                  </a:schemeClr>
                </a:solidFill>
              </a:rPr>
              <a:t>or 2 Start With the End Goal: Data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2 Start With the End Goal'!$B$14</c:f>
              <c:strCache>
                <c:ptCount val="1"/>
                <c:pt idx="0">
                  <c:v>Indicator 2 data and targets</c:v>
                </c:pt>
              </c:strCache>
            </c:strRef>
          </c:tx>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1-3060-40C9-831C-0794FD8EF0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2 Start With the End Goal'!$A$15:$A$24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2 Start With the End Goal'!$B$15:$B$24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60-40C9-831C-0794FD8EF0E0}"/>
            </c:ext>
          </c:extLst>
        </c:ser>
        <c:dLbls>
          <c:showLegendKey val="0"/>
          <c:showVal val="0"/>
          <c:showCatName val="0"/>
          <c:showSerName val="0"/>
          <c:showPercent val="0"/>
          <c:showBubbleSize val="0"/>
        </c:dLbls>
        <c:gapWidth val="219"/>
        <c:overlap val="-27"/>
        <c:axId val="1335857952"/>
        <c:axId val="1335855040"/>
      </c:bar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a:t>
            </a:r>
            <a:r>
              <a:rPr lang="en-US" baseline="0">
                <a:solidFill>
                  <a:schemeClr val="tx1">
                    <a:lumMod val="65000"/>
                    <a:lumOff val="35000"/>
                  </a:schemeClr>
                </a:solidFill>
              </a:rPr>
              <a:t>or 2 Accelerated Growth: Data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3"/>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extLst>
              <c:ext xmlns:c16="http://schemas.microsoft.com/office/drawing/2014/chart" uri="{C3380CC4-5D6E-409C-BE32-E72D297353CC}">
                <c16:uniqueId val="{00000001-D9CB-440D-A050-19069DEF1F06}"/>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2 Accelerated Growth'!$A$15:$A$24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Accelerated Growth'!$B$15:$B$24</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9CB-440D-A050-19069DEF1F06}"/>
            </c:ext>
          </c:extLst>
        </c:ser>
        <c:dLbls>
          <c:showLegendKey val="0"/>
          <c:showVal val="0"/>
          <c:showCatName val="0"/>
          <c:showSerName val="0"/>
          <c:showPercent val="0"/>
          <c:showBubbleSize val="0"/>
        </c:dLbls>
        <c:marker val="1"/>
        <c:smooth val="0"/>
        <c:axId val="1335857952"/>
        <c:axId val="1335855040"/>
      </c:line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Indicator 2</a:t>
            </a:r>
            <a:r>
              <a:rPr lang="en-US" baseline="0">
                <a:solidFill>
                  <a:schemeClr val="tx1">
                    <a:lumMod val="65000"/>
                    <a:lumOff val="35000"/>
                  </a:schemeClr>
                </a:solidFill>
              </a:rPr>
              <a:t> a</a:t>
            </a:r>
            <a:r>
              <a:rPr lang="en-US">
                <a:solidFill>
                  <a:schemeClr val="tx1">
                    <a:lumMod val="65000"/>
                    <a:lumOff val="35000"/>
                  </a:schemeClr>
                </a:solidFill>
              </a:rPr>
              <a:t>ll methods: Data and targets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2 Summary'!$B$5</c:f>
              <c:strCache>
                <c:ptCount val="1"/>
                <c:pt idx="0">
                  <c:v>Predicting Trend</c:v>
                </c:pt>
              </c:strCache>
            </c:strRef>
          </c:tx>
          <c:spPr>
            <a:ln w="28575" cap="rnd">
              <a:solidFill>
                <a:schemeClr val="accent1"/>
              </a:solidFill>
              <a:round/>
            </a:ln>
            <a:effectLst/>
          </c:spPr>
          <c:marker>
            <c:symbol val="none"/>
          </c:marker>
          <c:cat>
            <c:numRef>
              <c:f>'Indicator 2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Summary'!$B$6:$B$15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4D63-4D53-B241-B403C1CC3797}"/>
            </c:ext>
          </c:extLst>
        </c:ser>
        <c:ser>
          <c:idx val="1"/>
          <c:order val="1"/>
          <c:tx>
            <c:strRef>
              <c:f>'Indicator 2 Summary'!$C$5</c:f>
              <c:strCache>
                <c:ptCount val="1"/>
                <c:pt idx="0">
                  <c:v>Fixed Percent Decrease</c:v>
                </c:pt>
              </c:strCache>
            </c:strRef>
          </c:tx>
          <c:spPr>
            <a:ln w="28575" cap="rnd">
              <a:solidFill>
                <a:schemeClr val="accent2"/>
              </a:solidFill>
              <a:round/>
            </a:ln>
            <a:effectLst/>
          </c:spPr>
          <c:marker>
            <c:symbol val="none"/>
          </c:marker>
          <c:cat>
            <c:numRef>
              <c:f>'Indicator 2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Summary'!$C$6:$C$15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4D63-4D53-B241-B403C1CC3797}"/>
            </c:ext>
          </c:extLst>
        </c:ser>
        <c:ser>
          <c:idx val="2"/>
          <c:order val="2"/>
          <c:tx>
            <c:strRef>
              <c:f>'Indicator 2 Summary'!$D$5</c:f>
              <c:strCache>
                <c:ptCount val="1"/>
                <c:pt idx="0">
                  <c:v>Average Decrease</c:v>
                </c:pt>
              </c:strCache>
            </c:strRef>
          </c:tx>
          <c:spPr>
            <a:ln w="28575" cap="rnd">
              <a:solidFill>
                <a:schemeClr val="accent3"/>
              </a:solidFill>
              <a:round/>
            </a:ln>
            <a:effectLst/>
          </c:spPr>
          <c:marker>
            <c:symbol val="none"/>
          </c:marker>
          <c:cat>
            <c:numRef>
              <c:f>'Indicator 2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Summary'!$D$6:$D$15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4D63-4D53-B241-B403C1CC3797}"/>
            </c:ext>
          </c:extLst>
        </c:ser>
        <c:ser>
          <c:idx val="3"/>
          <c:order val="3"/>
          <c:tx>
            <c:strRef>
              <c:f>'Indicator 2 Summary'!$E$5</c:f>
              <c:strCache>
                <c:ptCount val="1"/>
                <c:pt idx="0">
                  <c:v>Start With the End Goal</c:v>
                </c:pt>
              </c:strCache>
            </c:strRef>
          </c:tx>
          <c:spPr>
            <a:ln w="28575" cap="rnd">
              <a:solidFill>
                <a:schemeClr val="accent4"/>
              </a:solidFill>
              <a:round/>
            </a:ln>
            <a:effectLst/>
          </c:spPr>
          <c:marker>
            <c:symbol val="none"/>
          </c:marker>
          <c:cat>
            <c:numRef>
              <c:f>'Indicator 2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Summary'!$E$6:$E$15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4D63-4D53-B241-B403C1CC3797}"/>
            </c:ext>
          </c:extLst>
        </c:ser>
        <c:ser>
          <c:idx val="4"/>
          <c:order val="4"/>
          <c:tx>
            <c:strRef>
              <c:f>'Indicator 2 Summary'!$F$5</c:f>
              <c:strCache>
                <c:ptCount val="1"/>
                <c:pt idx="0">
                  <c:v>Exponential Growth</c:v>
                </c:pt>
              </c:strCache>
            </c:strRef>
          </c:tx>
          <c:spPr>
            <a:ln w="28575" cap="rnd">
              <a:solidFill>
                <a:schemeClr val="accent5"/>
              </a:solidFill>
              <a:round/>
            </a:ln>
            <a:effectLst/>
          </c:spPr>
          <c:marker>
            <c:symbol val="none"/>
          </c:marker>
          <c:cat>
            <c:numRef>
              <c:f>'Indicator 2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Summary'!$F$6:$F$15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4D63-4D53-B241-B403C1CC3797}"/>
            </c:ext>
          </c:extLst>
        </c:ser>
        <c:dLbls>
          <c:showLegendKey val="0"/>
          <c:showVal val="0"/>
          <c:showCatName val="0"/>
          <c:showSerName val="0"/>
          <c:showPercent val="0"/>
          <c:showBubbleSize val="0"/>
        </c:dLbls>
        <c:smooth val="0"/>
        <c:axId val="132538719"/>
        <c:axId val="132536639"/>
      </c:lineChart>
      <c:catAx>
        <c:axId val="132538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36639"/>
        <c:crosses val="autoZero"/>
        <c:auto val="1"/>
        <c:lblAlgn val="ctr"/>
        <c:lblOffset val="100"/>
        <c:noMultiLvlLbl val="0"/>
      </c:catAx>
      <c:valAx>
        <c:axId val="132536639"/>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3871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Indicator 2. Dropout</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'Indicators 1 &amp; 2 Calculations'!$A$4:$A$8</c:f>
              <c:numCache>
                <c:formatCode>General</c:formatCode>
                <c:ptCount val="5"/>
                <c:pt idx="0">
                  <c:v>0</c:v>
                </c:pt>
                <c:pt idx="1">
                  <c:v>0</c:v>
                </c:pt>
                <c:pt idx="2">
                  <c:v>0</c:v>
                </c:pt>
                <c:pt idx="3">
                  <c:v>0</c:v>
                </c:pt>
                <c:pt idx="4">
                  <c:v>0</c:v>
                </c:pt>
              </c:numCache>
            </c:numRef>
          </c:cat>
          <c:val>
            <c:numRef>
              <c:f>'Indicators 1 &amp; 2 Calculations'!$C$4:$C$8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45B1-4B7A-8A69-D234C9D864D8}"/>
            </c:ext>
          </c:extLst>
        </c:ser>
        <c:dLbls>
          <c:showLegendKey val="0"/>
          <c:showVal val="0"/>
          <c:showCatName val="0"/>
          <c:showSerName val="0"/>
          <c:showPercent val="0"/>
          <c:showBubbleSize val="0"/>
        </c:dLbls>
        <c:gapWidth val="219"/>
        <c:overlap val="-27"/>
        <c:axId val="789374287"/>
        <c:axId val="789374703"/>
      </c:barChart>
      <c:catAx>
        <c:axId val="789374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374703"/>
        <c:crosses val="autoZero"/>
        <c:auto val="1"/>
        <c:lblAlgn val="ctr"/>
        <c:lblOffset val="100"/>
        <c:noMultiLvlLbl val="0"/>
      </c:catAx>
      <c:valAx>
        <c:axId val="78937470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374287"/>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Indicator 1 Predicting Trend: Data</a:t>
            </a:r>
            <a:r>
              <a:rPr lang="en-US" baseline="0">
                <a:solidFill>
                  <a:schemeClr val="tx1">
                    <a:lumMod val="65000"/>
                    <a:lumOff val="35000"/>
                  </a:schemeClr>
                </a:solidFill>
              </a:rPr>
              <a:t>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1 Predicting Trend'!$B$18</c:f>
              <c:strCache>
                <c:ptCount val="1"/>
                <c:pt idx="0">
                  <c:v>Indicator 1 data and targets</c:v>
                </c:pt>
              </c:strCache>
            </c:strRef>
          </c:tx>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2-6D83-4D07-9A43-5D2EEB9ADDF9}"/>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3-6D83-4D07-9A43-5D2EEB9ADD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1 Predicting Trend'!$A$19:$A$28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Predicting Trend'!$B$19:$B$28</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83-4D07-9A43-5D2EEB9ADDF9}"/>
            </c:ext>
          </c:extLst>
        </c:ser>
        <c:dLbls>
          <c:showLegendKey val="0"/>
          <c:showVal val="0"/>
          <c:showCatName val="0"/>
          <c:showSerName val="0"/>
          <c:showPercent val="0"/>
          <c:showBubbleSize val="0"/>
        </c:dLbls>
        <c:gapWidth val="219"/>
        <c:overlap val="-27"/>
        <c:axId val="404852208"/>
        <c:axId val="404850128"/>
      </c:barChart>
      <c:catAx>
        <c:axId val="40485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850128"/>
        <c:crosses val="autoZero"/>
        <c:auto val="1"/>
        <c:lblAlgn val="ctr"/>
        <c:lblOffset val="100"/>
        <c:noMultiLvlLbl val="0"/>
      </c:catAx>
      <c:valAx>
        <c:axId val="40485012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85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a:t>
            </a:r>
            <a:r>
              <a:rPr lang="en-US" baseline="0">
                <a:solidFill>
                  <a:schemeClr val="tx1">
                    <a:lumMod val="65000"/>
                    <a:lumOff val="35000"/>
                  </a:schemeClr>
                </a:solidFill>
              </a:rPr>
              <a:t>or 1 Fixed Percent Increase: Data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1 Fixed Percent Increase'!$B$14</c:f>
              <c:strCache>
                <c:ptCount val="1"/>
                <c:pt idx="0">
                  <c:v>Indicator 1 data and targets</c:v>
                </c:pt>
              </c:strCache>
            </c:strRef>
          </c:tx>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2-4CDB-49B7-8CF8-6CF55AD2BD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1 Fixed Percent Increase'!$A$15:$A$24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1 Fixed Percent Increase'!$B$15:$B$24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CDB-49B7-8CF8-6CF55AD2BD2B}"/>
            </c:ext>
          </c:extLst>
        </c:ser>
        <c:dLbls>
          <c:showLegendKey val="0"/>
          <c:showVal val="0"/>
          <c:showCatName val="0"/>
          <c:showSerName val="0"/>
          <c:showPercent val="0"/>
          <c:showBubbleSize val="0"/>
        </c:dLbls>
        <c:gapWidth val="219"/>
        <c:overlap val="-27"/>
        <c:axId val="1335857952"/>
        <c:axId val="1335855040"/>
      </c:bar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rgbClr val="595959"/>
                </a:solidFill>
              </a:rPr>
              <a:t>Indicat</a:t>
            </a:r>
            <a:r>
              <a:rPr lang="en-US" baseline="0">
                <a:solidFill>
                  <a:srgbClr val="595959"/>
                </a:solidFill>
              </a:rPr>
              <a:t>or 1 Average Increase: Data and targets</a:t>
            </a:r>
            <a:endParaRPr lang="en-US">
              <a:solidFill>
                <a:srgbClr val="595959"/>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1-4B1B-4360-813D-96A3656E24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1 Average Increase'!$A$14:$A$23</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Average Increase'!$B$14:$B$23</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1B-4360-813D-96A3656E249A}"/>
            </c:ext>
          </c:extLst>
        </c:ser>
        <c:dLbls>
          <c:showLegendKey val="0"/>
          <c:showVal val="0"/>
          <c:showCatName val="0"/>
          <c:showSerName val="0"/>
          <c:showPercent val="0"/>
          <c:showBubbleSize val="0"/>
        </c:dLbls>
        <c:gapWidth val="219"/>
        <c:overlap val="-27"/>
        <c:axId val="1335857952"/>
        <c:axId val="1335855040"/>
      </c:bar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a:t>
            </a:r>
            <a:r>
              <a:rPr lang="en-US" baseline="0">
                <a:solidFill>
                  <a:schemeClr val="tx1">
                    <a:lumMod val="65000"/>
                    <a:lumOff val="35000"/>
                  </a:schemeClr>
                </a:solidFill>
              </a:rPr>
              <a:t>or 1 Start With the End Goal: Data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1 Start With the End Goal '!$B$14</c:f>
              <c:strCache>
                <c:ptCount val="1"/>
                <c:pt idx="0">
                  <c:v>Indicator 1 data and targets</c:v>
                </c:pt>
              </c:strCache>
            </c:strRef>
          </c:tx>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1-296F-46B5-9574-309ECCE909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 1 Start With the End Goal '!$A$15:$A$24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 1 Start With the End Goal '!$B$15:$B$24</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96F-46B5-9574-309ECCE909A8}"/>
            </c:ext>
          </c:extLst>
        </c:ser>
        <c:dLbls>
          <c:showLegendKey val="0"/>
          <c:showVal val="0"/>
          <c:showCatName val="0"/>
          <c:showSerName val="0"/>
          <c:showPercent val="0"/>
          <c:showBubbleSize val="0"/>
        </c:dLbls>
        <c:gapWidth val="219"/>
        <c:overlap val="-27"/>
        <c:axId val="1335857952"/>
        <c:axId val="1335855040"/>
      </c:bar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a:t>
            </a:r>
            <a:r>
              <a:rPr lang="en-US" baseline="0">
                <a:solidFill>
                  <a:schemeClr val="tx1">
                    <a:lumMod val="65000"/>
                    <a:lumOff val="35000"/>
                  </a:schemeClr>
                </a:solidFill>
              </a:rPr>
              <a:t>or 1 Accelerated Growth: Data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3"/>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extLst>
              <c:ext xmlns:c16="http://schemas.microsoft.com/office/drawing/2014/chart" uri="{C3380CC4-5D6E-409C-BE32-E72D297353CC}">
                <c16:uniqueId val="{00000001-2A38-4AD3-911A-4BB3A21D7670}"/>
              </c:ext>
            </c:extLst>
          </c:dPt>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1 Accelerated Growth'!$A$15:$A$24</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Accelerated Growth'!$B$15:$B$24</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2A38-4AD3-911A-4BB3A21D7670}"/>
            </c:ext>
          </c:extLst>
        </c:ser>
        <c:dLbls>
          <c:showLegendKey val="0"/>
          <c:showVal val="0"/>
          <c:showCatName val="0"/>
          <c:showSerName val="0"/>
          <c:showPercent val="0"/>
          <c:showBubbleSize val="0"/>
        </c:dLbls>
        <c:marker val="1"/>
        <c:smooth val="0"/>
        <c:axId val="1335857952"/>
        <c:axId val="1335855040"/>
      </c:lineChart>
      <c:catAx>
        <c:axId val="133585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5040"/>
        <c:crosses val="autoZero"/>
        <c:auto val="1"/>
        <c:lblAlgn val="ctr"/>
        <c:lblOffset val="100"/>
        <c:noMultiLvlLbl val="0"/>
      </c:catAx>
      <c:valAx>
        <c:axId val="133585504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857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Indicator 1 all methods: Data and targets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'Indicator 1 Summary'!$B$5</c:f>
              <c:strCache>
                <c:ptCount val="1"/>
                <c:pt idx="0">
                  <c:v>Predicting Trend</c:v>
                </c:pt>
              </c:strCache>
            </c:strRef>
          </c:tx>
          <c:spPr>
            <a:ln w="28575" cap="rnd">
              <a:solidFill>
                <a:schemeClr val="accent1"/>
              </a:solidFill>
              <a:round/>
            </a:ln>
            <a:effectLst/>
          </c:spPr>
          <c:marker>
            <c:symbol val="none"/>
          </c:marker>
          <c:cat>
            <c:numRef>
              <c:f>'Indicator 1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Summary'!$B$6:$B$15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9AC-42BE-B7A8-BEECB0034206}"/>
            </c:ext>
          </c:extLst>
        </c:ser>
        <c:ser>
          <c:idx val="1"/>
          <c:order val="1"/>
          <c:tx>
            <c:strRef>
              <c:f>'Indicator 1 Summary'!$C$5</c:f>
              <c:strCache>
                <c:ptCount val="1"/>
                <c:pt idx="0">
                  <c:v>Fixed Percent Increase</c:v>
                </c:pt>
              </c:strCache>
            </c:strRef>
          </c:tx>
          <c:spPr>
            <a:ln w="28575" cap="rnd">
              <a:solidFill>
                <a:schemeClr val="accent2"/>
              </a:solidFill>
              <a:round/>
            </a:ln>
            <a:effectLst/>
          </c:spPr>
          <c:marker>
            <c:symbol val="none"/>
          </c:marker>
          <c:cat>
            <c:numRef>
              <c:f>'Indicator 1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Summary'!$C$6:$C$15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D9AC-42BE-B7A8-BEECB0034206}"/>
            </c:ext>
          </c:extLst>
        </c:ser>
        <c:ser>
          <c:idx val="2"/>
          <c:order val="2"/>
          <c:tx>
            <c:strRef>
              <c:f>'Indicator 1 Summary'!$D$5</c:f>
              <c:strCache>
                <c:ptCount val="1"/>
                <c:pt idx="0">
                  <c:v>Average Increase</c:v>
                </c:pt>
              </c:strCache>
            </c:strRef>
          </c:tx>
          <c:spPr>
            <a:ln w="28575" cap="rnd">
              <a:solidFill>
                <a:schemeClr val="accent3"/>
              </a:solidFill>
              <a:round/>
            </a:ln>
            <a:effectLst/>
          </c:spPr>
          <c:marker>
            <c:symbol val="none"/>
          </c:marker>
          <c:cat>
            <c:numRef>
              <c:f>'Indicator 1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Summary'!$D$6:$D$15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D9AC-42BE-B7A8-BEECB0034206}"/>
            </c:ext>
          </c:extLst>
        </c:ser>
        <c:ser>
          <c:idx val="3"/>
          <c:order val="3"/>
          <c:tx>
            <c:strRef>
              <c:f>'Indicator 1 Summary'!$E$5</c:f>
              <c:strCache>
                <c:ptCount val="1"/>
                <c:pt idx="0">
                  <c:v>Start With the End Goal</c:v>
                </c:pt>
              </c:strCache>
            </c:strRef>
          </c:tx>
          <c:spPr>
            <a:ln w="28575" cap="rnd">
              <a:solidFill>
                <a:schemeClr val="accent4"/>
              </a:solidFill>
              <a:round/>
            </a:ln>
            <a:effectLst/>
          </c:spPr>
          <c:marker>
            <c:symbol val="none"/>
          </c:marker>
          <c:cat>
            <c:numRef>
              <c:f>'Indicator 1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Summary'!$E$6:$E$15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D9AC-42BE-B7A8-BEECB0034206}"/>
            </c:ext>
          </c:extLst>
        </c:ser>
        <c:ser>
          <c:idx val="4"/>
          <c:order val="4"/>
          <c:tx>
            <c:strRef>
              <c:f>'Indicator 1 Summary'!$F$5</c:f>
              <c:strCache>
                <c:ptCount val="1"/>
                <c:pt idx="0">
                  <c:v>Accelerated Growth</c:v>
                </c:pt>
              </c:strCache>
            </c:strRef>
          </c:tx>
          <c:spPr>
            <a:ln w="28575" cap="rnd">
              <a:solidFill>
                <a:schemeClr val="accent5"/>
              </a:solidFill>
              <a:round/>
            </a:ln>
            <a:effectLst/>
          </c:spPr>
          <c:marker>
            <c:symbol val="none"/>
          </c:marker>
          <c:cat>
            <c:numRef>
              <c:f>'Indicator 1 Summary'!$A$6:$A$15</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1 Summary'!$F$6:$F$15</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4-D9AC-42BE-B7A8-BEECB0034206}"/>
            </c:ext>
          </c:extLst>
        </c:ser>
        <c:dLbls>
          <c:showLegendKey val="0"/>
          <c:showVal val="0"/>
          <c:showCatName val="0"/>
          <c:showSerName val="0"/>
          <c:showPercent val="0"/>
          <c:showBubbleSize val="0"/>
        </c:dLbls>
        <c:smooth val="0"/>
        <c:axId val="496333391"/>
        <c:axId val="496330063"/>
      </c:lineChart>
      <c:catAx>
        <c:axId val="4963333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0063"/>
        <c:crosses val="autoZero"/>
        <c:auto val="1"/>
        <c:lblAlgn val="ctr"/>
        <c:lblOffset val="100"/>
        <c:noMultiLvlLbl val="0"/>
      </c:catAx>
      <c:valAx>
        <c:axId val="496330063"/>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63333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chemeClr val="tx1">
                    <a:lumMod val="65000"/>
                    <a:lumOff val="35000"/>
                  </a:schemeClr>
                </a:solidFill>
              </a:rPr>
              <a:t>Indicator 2 Predicting</a:t>
            </a:r>
            <a:r>
              <a:rPr lang="en-US" baseline="0">
                <a:solidFill>
                  <a:schemeClr val="tx1">
                    <a:lumMod val="65000"/>
                    <a:lumOff val="35000"/>
                  </a:schemeClr>
                </a:solidFill>
              </a:rPr>
              <a:t> Trend: D</a:t>
            </a:r>
            <a:r>
              <a:rPr lang="en-US">
                <a:solidFill>
                  <a:schemeClr val="tx1">
                    <a:lumMod val="65000"/>
                    <a:lumOff val="35000"/>
                  </a:schemeClr>
                </a:solidFill>
              </a:rPr>
              <a:t>ata</a:t>
            </a:r>
            <a:r>
              <a:rPr lang="en-US" baseline="0">
                <a:solidFill>
                  <a:schemeClr val="tx1">
                    <a:lumMod val="65000"/>
                    <a:lumOff val="35000"/>
                  </a:schemeClr>
                </a:solidFill>
              </a:rPr>
              <a:t> and targets</a:t>
            </a:r>
            <a:endParaRPr lang="en-US">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'Indicator 2 Predicting Trend'!$B$18</c:f>
              <c:strCache>
                <c:ptCount val="1"/>
                <c:pt idx="0">
                  <c:v>Indicator 2 data and targets</c:v>
                </c:pt>
              </c:strCache>
            </c:strRef>
          </c:tx>
          <c:spPr>
            <a:solidFill>
              <a:schemeClr val="accent1"/>
            </a:solidFill>
            <a:ln>
              <a:noFill/>
            </a:ln>
            <a:effectLst/>
          </c:spPr>
          <c:invertIfNegative val="0"/>
          <c:dPt>
            <c:idx val="3"/>
            <c:invertIfNegative val="0"/>
            <c:bubble3D val="0"/>
            <c:spPr>
              <a:solidFill>
                <a:schemeClr val="accent1"/>
              </a:solidFill>
              <a:ln>
                <a:noFill/>
              </a:ln>
              <a:effectLst/>
            </c:spPr>
            <c:extLst>
              <c:ext xmlns:c16="http://schemas.microsoft.com/office/drawing/2014/chart" uri="{C3380CC4-5D6E-409C-BE32-E72D297353CC}">
                <c16:uniqueId val="{00000001-4557-4340-9DD7-D1D841BF1D42}"/>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3-4557-4340-9DD7-D1D841BF1D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'Indicator 2 Predicting Trend'!$A$19:$A$28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'Indicator 2 Predicting Trend'!$B$19:$B$28</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57-4340-9DD7-D1D841BF1D42}"/>
            </c:ext>
          </c:extLst>
        </c:ser>
        <c:dLbls>
          <c:showLegendKey val="0"/>
          <c:showVal val="0"/>
          <c:showCatName val="0"/>
          <c:showSerName val="0"/>
          <c:showPercent val="0"/>
          <c:showBubbleSize val="0"/>
        </c:dLbls>
        <c:gapWidth val="219"/>
        <c:overlap val="-27"/>
        <c:axId val="404852208"/>
        <c:axId val="404850128"/>
      </c:barChart>
      <c:catAx>
        <c:axId val="404852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850128"/>
        <c:crosses val="autoZero"/>
        <c:auto val="1"/>
        <c:lblAlgn val="ctr"/>
        <c:lblOffset val="100"/>
        <c:noMultiLvlLbl val="0"/>
      </c:catAx>
      <c:valAx>
        <c:axId val="4048501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8522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5352392</xdr:colOff>
      <xdr:row>4</xdr:row>
      <xdr:rowOff>6163</xdr:rowOff>
    </xdr:to>
    <xdr:pic>
      <xdr:nvPicPr>
        <xdr:cNvPr id="2" name="Picture 1">
          <a:extLst>
            <a:ext uri="{FF2B5EF4-FFF2-40B4-BE49-F238E27FC236}">
              <a16:creationId xmlns:a16="http://schemas.microsoft.com/office/drawing/2014/main" id="{9EEC49D7-2487-4B0C-BE71-B4490FE2232C}"/>
            </a:ext>
          </a:extLst>
        </xdr:cNvPr>
        <xdr:cNvPicPr>
          <a:picLocks noChangeAspect="1"/>
        </xdr:cNvPicPr>
      </xdr:nvPicPr>
      <xdr:blipFill>
        <a:blip xmlns:r="http://schemas.openxmlformats.org/officeDocument/2006/relationships" r:embed="rId1"/>
        <a:stretch>
          <a:fillRect/>
        </a:stretch>
      </xdr:blipFill>
      <xdr:spPr>
        <a:xfrm>
          <a:off x="0" y="0"/>
          <a:ext cx="5590517" cy="7681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2066723</xdr:colOff>
      <xdr:row>0</xdr:row>
      <xdr:rowOff>609653</xdr:rowOff>
    </xdr:to>
    <xdr:pic>
      <xdr:nvPicPr>
        <xdr:cNvPr id="2" name="Picture 1">
          <a:extLst>
            <a:ext uri="{FF2B5EF4-FFF2-40B4-BE49-F238E27FC236}">
              <a16:creationId xmlns:a16="http://schemas.microsoft.com/office/drawing/2014/main" id="{8AC64494-5DAC-498D-9927-B5D8B1EC88FE}"/>
            </a:ext>
          </a:extLst>
        </xdr:cNvPr>
        <xdr:cNvPicPr>
          <a:picLocks noChangeAspect="1"/>
        </xdr:cNvPicPr>
      </xdr:nvPicPr>
      <xdr:blipFill>
        <a:blip xmlns:r="http://schemas.openxmlformats.org/officeDocument/2006/relationships" r:embed="rId1"/>
        <a:stretch>
          <a:fillRect/>
        </a:stretch>
      </xdr:blipFill>
      <xdr:spPr>
        <a:xfrm>
          <a:off x="0" y="0"/>
          <a:ext cx="2066723" cy="609653"/>
        </a:xfrm>
        <a:prstGeom prst="rect">
          <a:avLst/>
        </a:prstGeom>
      </xdr:spPr>
    </xdr:pic>
    <xdr:clientData/>
  </xdr:twoCellAnchor>
  <xdr:twoCellAnchor>
    <xdr:from>
      <xdr:col>0</xdr:col>
      <xdr:colOff>66675</xdr:colOff>
      <xdr:row>16</xdr:row>
      <xdr:rowOff>161925</xdr:rowOff>
    </xdr:from>
    <xdr:to>
      <xdr:col>6</xdr:col>
      <xdr:colOff>38100</xdr:colOff>
      <xdr:row>38</xdr:row>
      <xdr:rowOff>66675</xdr:rowOff>
    </xdr:to>
    <xdr:graphicFrame macro="">
      <xdr:nvGraphicFramePr>
        <xdr:cNvPr id="3" name="Chart 2" descr="Line chart displaying targets for all methods across all years for Indicator 1.">
          <a:extLst>
            <a:ext uri="{FF2B5EF4-FFF2-40B4-BE49-F238E27FC236}">
              <a16:creationId xmlns:a16="http://schemas.microsoft.com/office/drawing/2014/main" id="{A48A5ABB-AE6D-42A0-A869-66A071ADBE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2114348</xdr:colOff>
      <xdr:row>0</xdr:row>
      <xdr:rowOff>619178</xdr:rowOff>
    </xdr:to>
    <xdr:pic>
      <xdr:nvPicPr>
        <xdr:cNvPr id="2" name="Picture 1">
          <a:extLst>
            <a:ext uri="{FF2B5EF4-FFF2-40B4-BE49-F238E27FC236}">
              <a16:creationId xmlns:a16="http://schemas.microsoft.com/office/drawing/2014/main" id="{BA74C2A4-6EA8-4187-8BBE-E7EB3D0F5ADF}"/>
            </a:ext>
          </a:extLst>
        </xdr:cNvPr>
        <xdr:cNvPicPr>
          <a:picLocks noChangeAspect="1"/>
        </xdr:cNvPicPr>
      </xdr:nvPicPr>
      <xdr:blipFill>
        <a:blip xmlns:r="http://schemas.openxmlformats.org/officeDocument/2006/relationships" r:embed="rId1"/>
        <a:stretch>
          <a:fillRect/>
        </a:stretch>
      </xdr:blipFill>
      <xdr:spPr>
        <a:xfrm>
          <a:off x="47625" y="9525"/>
          <a:ext cx="2066723" cy="609653"/>
        </a:xfrm>
        <a:prstGeom prst="rect">
          <a:avLst/>
        </a:prstGeom>
      </xdr:spPr>
    </xdr:pic>
    <xdr:clientData/>
  </xdr:twoCellAnchor>
  <xdr:twoCellAnchor>
    <xdr:from>
      <xdr:col>0</xdr:col>
      <xdr:colOff>76200</xdr:colOff>
      <xdr:row>29</xdr:row>
      <xdr:rowOff>80962</xdr:rowOff>
    </xdr:from>
    <xdr:to>
      <xdr:col>4</xdr:col>
      <xdr:colOff>619125</xdr:colOff>
      <xdr:row>49</xdr:row>
      <xdr:rowOff>129730</xdr:rowOff>
    </xdr:to>
    <xdr:graphicFrame macro="">
      <xdr:nvGraphicFramePr>
        <xdr:cNvPr id="3" name="Chart 2" descr="Column chart displaying targets for the Predicting Trend method for Indicator 2.">
          <a:extLst>
            <a:ext uri="{FF2B5EF4-FFF2-40B4-BE49-F238E27FC236}">
              <a16:creationId xmlns:a16="http://schemas.microsoft.com/office/drawing/2014/main" id="{883DB4D4-5F21-45CA-AD6E-91376FD54EC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0</xdr:col>
      <xdr:colOff>2171498</xdr:colOff>
      <xdr:row>0</xdr:row>
      <xdr:rowOff>657278</xdr:rowOff>
    </xdr:to>
    <xdr:pic>
      <xdr:nvPicPr>
        <xdr:cNvPr id="2" name="Picture 1">
          <a:extLst>
            <a:ext uri="{FF2B5EF4-FFF2-40B4-BE49-F238E27FC236}">
              <a16:creationId xmlns:a16="http://schemas.microsoft.com/office/drawing/2014/main" id="{A4ADCB6D-5FAA-4C09-AA7B-7C5084B1CD3E}"/>
            </a:ext>
          </a:extLst>
        </xdr:cNvPr>
        <xdr:cNvPicPr>
          <a:picLocks noChangeAspect="1"/>
        </xdr:cNvPicPr>
      </xdr:nvPicPr>
      <xdr:blipFill>
        <a:blip xmlns:r="http://schemas.openxmlformats.org/officeDocument/2006/relationships" r:embed="rId1"/>
        <a:stretch>
          <a:fillRect/>
        </a:stretch>
      </xdr:blipFill>
      <xdr:spPr>
        <a:xfrm>
          <a:off x="104775" y="47625"/>
          <a:ext cx="2066723" cy="609653"/>
        </a:xfrm>
        <a:prstGeom prst="rect">
          <a:avLst/>
        </a:prstGeom>
      </xdr:spPr>
    </xdr:pic>
    <xdr:clientData/>
  </xdr:twoCellAnchor>
  <xdr:twoCellAnchor>
    <xdr:from>
      <xdr:col>0</xdr:col>
      <xdr:colOff>257175</xdr:colOff>
      <xdr:row>26</xdr:row>
      <xdr:rowOff>71435</xdr:rowOff>
    </xdr:from>
    <xdr:to>
      <xdr:col>4</xdr:col>
      <xdr:colOff>278130</xdr:colOff>
      <xdr:row>46</xdr:row>
      <xdr:rowOff>120203</xdr:rowOff>
    </xdr:to>
    <xdr:graphicFrame macro="">
      <xdr:nvGraphicFramePr>
        <xdr:cNvPr id="3" name="Chart 2" descr="Column chart displaying targets for the Fixed Percent [Increase/Decrease] method for Indicator 2.">
          <a:extLst>
            <a:ext uri="{FF2B5EF4-FFF2-40B4-BE49-F238E27FC236}">
              <a16:creationId xmlns:a16="http://schemas.microsoft.com/office/drawing/2014/main" id="{0EF785B2-2A59-4509-947C-76CA1CEBE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2104823</xdr:colOff>
      <xdr:row>0</xdr:row>
      <xdr:rowOff>647753</xdr:rowOff>
    </xdr:to>
    <xdr:pic>
      <xdr:nvPicPr>
        <xdr:cNvPr id="2" name="Picture 1">
          <a:extLst>
            <a:ext uri="{FF2B5EF4-FFF2-40B4-BE49-F238E27FC236}">
              <a16:creationId xmlns:a16="http://schemas.microsoft.com/office/drawing/2014/main" id="{AA2A1312-AD50-44B9-8911-DEAE6C3FDAD9}"/>
            </a:ext>
          </a:extLst>
        </xdr:cNvPr>
        <xdr:cNvPicPr>
          <a:picLocks noChangeAspect="1"/>
        </xdr:cNvPicPr>
      </xdr:nvPicPr>
      <xdr:blipFill>
        <a:blip xmlns:r="http://schemas.openxmlformats.org/officeDocument/2006/relationships" r:embed="rId1"/>
        <a:stretch>
          <a:fillRect/>
        </a:stretch>
      </xdr:blipFill>
      <xdr:spPr>
        <a:xfrm>
          <a:off x="38100" y="38100"/>
          <a:ext cx="2066723" cy="609653"/>
        </a:xfrm>
        <a:prstGeom prst="rect">
          <a:avLst/>
        </a:prstGeom>
      </xdr:spPr>
    </xdr:pic>
    <xdr:clientData/>
  </xdr:twoCellAnchor>
  <xdr:twoCellAnchor>
    <xdr:from>
      <xdr:col>0</xdr:col>
      <xdr:colOff>0</xdr:colOff>
      <xdr:row>24</xdr:row>
      <xdr:rowOff>0</xdr:rowOff>
    </xdr:from>
    <xdr:to>
      <xdr:col>4</xdr:col>
      <xdr:colOff>144780</xdr:colOff>
      <xdr:row>44</xdr:row>
      <xdr:rowOff>48768</xdr:rowOff>
    </xdr:to>
    <xdr:graphicFrame macro="">
      <xdr:nvGraphicFramePr>
        <xdr:cNvPr id="3" name="Chart 2" descr="Column chart displaying targets for the Average Decrease method for Indicator 2.">
          <a:extLst>
            <a:ext uri="{FF2B5EF4-FFF2-40B4-BE49-F238E27FC236}">
              <a16:creationId xmlns:a16="http://schemas.microsoft.com/office/drawing/2014/main" id="{7FAE9F3D-E6FC-4E73-AA65-0D4F9EE15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2181023</xdr:colOff>
      <xdr:row>0</xdr:row>
      <xdr:rowOff>695378</xdr:rowOff>
    </xdr:to>
    <xdr:pic>
      <xdr:nvPicPr>
        <xdr:cNvPr id="2" name="Picture 1">
          <a:extLst>
            <a:ext uri="{FF2B5EF4-FFF2-40B4-BE49-F238E27FC236}">
              <a16:creationId xmlns:a16="http://schemas.microsoft.com/office/drawing/2014/main" id="{B1A61838-49C3-48A2-A3EB-F5C713283687}"/>
            </a:ext>
          </a:extLst>
        </xdr:cNvPr>
        <xdr:cNvPicPr>
          <a:picLocks noChangeAspect="1"/>
        </xdr:cNvPicPr>
      </xdr:nvPicPr>
      <xdr:blipFill>
        <a:blip xmlns:r="http://schemas.openxmlformats.org/officeDocument/2006/relationships" r:embed="rId1"/>
        <a:stretch>
          <a:fillRect/>
        </a:stretch>
      </xdr:blipFill>
      <xdr:spPr>
        <a:xfrm>
          <a:off x="114300" y="85725"/>
          <a:ext cx="2066723" cy="609653"/>
        </a:xfrm>
        <a:prstGeom prst="rect">
          <a:avLst/>
        </a:prstGeom>
      </xdr:spPr>
    </xdr:pic>
    <xdr:clientData/>
  </xdr:twoCellAnchor>
  <xdr:twoCellAnchor>
    <xdr:from>
      <xdr:col>0</xdr:col>
      <xdr:colOff>0</xdr:colOff>
      <xdr:row>25</xdr:row>
      <xdr:rowOff>0</xdr:rowOff>
    </xdr:from>
    <xdr:to>
      <xdr:col>4</xdr:col>
      <xdr:colOff>144780</xdr:colOff>
      <xdr:row>45</xdr:row>
      <xdr:rowOff>48768</xdr:rowOff>
    </xdr:to>
    <xdr:graphicFrame macro="">
      <xdr:nvGraphicFramePr>
        <xdr:cNvPr id="3" name="Chart 2" descr="Column chart displaying targets for the Start With the End Goal method for Indicator 2.">
          <a:extLst>
            <a:ext uri="{FF2B5EF4-FFF2-40B4-BE49-F238E27FC236}">
              <a16:creationId xmlns:a16="http://schemas.microsoft.com/office/drawing/2014/main" id="{F7F503D5-D9C2-45C4-A193-E8C7E6953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2" name="Picture 1">
          <a:extLst>
            <a:ext uri="{FF2B5EF4-FFF2-40B4-BE49-F238E27FC236}">
              <a16:creationId xmlns:a16="http://schemas.microsoft.com/office/drawing/2014/main" id="{BD61A98B-7F7A-4F9F-A86D-43517492A61B}"/>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25</xdr:row>
      <xdr:rowOff>0</xdr:rowOff>
    </xdr:from>
    <xdr:to>
      <xdr:col>4</xdr:col>
      <xdr:colOff>259080</xdr:colOff>
      <xdr:row>45</xdr:row>
      <xdr:rowOff>48768</xdr:rowOff>
    </xdr:to>
    <xdr:graphicFrame macro="">
      <xdr:nvGraphicFramePr>
        <xdr:cNvPr id="3" name="Chart 2" descr="Line chart showing targets for the Accelerated Growth method for Indicator 2.">
          <a:extLst>
            <a:ext uri="{FF2B5EF4-FFF2-40B4-BE49-F238E27FC236}">
              <a16:creationId xmlns:a16="http://schemas.microsoft.com/office/drawing/2014/main" id="{468D467C-4D2D-4369-9C72-1746EE5C2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2066723</xdr:colOff>
      <xdr:row>0</xdr:row>
      <xdr:rowOff>609653</xdr:rowOff>
    </xdr:to>
    <xdr:pic>
      <xdr:nvPicPr>
        <xdr:cNvPr id="2" name="Picture 1">
          <a:extLst>
            <a:ext uri="{FF2B5EF4-FFF2-40B4-BE49-F238E27FC236}">
              <a16:creationId xmlns:a16="http://schemas.microsoft.com/office/drawing/2014/main" id="{D0CFC99B-954E-4E5B-A493-AF99EBD08469}"/>
            </a:ext>
          </a:extLst>
        </xdr:cNvPr>
        <xdr:cNvPicPr>
          <a:picLocks noChangeAspect="1"/>
        </xdr:cNvPicPr>
      </xdr:nvPicPr>
      <xdr:blipFill>
        <a:blip xmlns:r="http://schemas.openxmlformats.org/officeDocument/2006/relationships" r:embed="rId1"/>
        <a:stretch>
          <a:fillRect/>
        </a:stretch>
      </xdr:blipFill>
      <xdr:spPr>
        <a:xfrm>
          <a:off x="0" y="0"/>
          <a:ext cx="2066723" cy="609653"/>
        </a:xfrm>
        <a:prstGeom prst="rect">
          <a:avLst/>
        </a:prstGeom>
      </xdr:spPr>
    </xdr:pic>
    <xdr:clientData/>
  </xdr:twoCellAnchor>
  <xdr:twoCellAnchor>
    <xdr:from>
      <xdr:col>0</xdr:col>
      <xdr:colOff>0</xdr:colOff>
      <xdr:row>17</xdr:row>
      <xdr:rowOff>104774</xdr:rowOff>
    </xdr:from>
    <xdr:to>
      <xdr:col>5</xdr:col>
      <xdr:colOff>1000125</xdr:colOff>
      <xdr:row>36</xdr:row>
      <xdr:rowOff>190499</xdr:rowOff>
    </xdr:to>
    <xdr:graphicFrame macro="">
      <xdr:nvGraphicFramePr>
        <xdr:cNvPr id="3" name="Chart 2" descr="Line chart displaying targets for all methods across all years for Indicator 2.">
          <a:extLst>
            <a:ext uri="{FF2B5EF4-FFF2-40B4-BE49-F238E27FC236}">
              <a16:creationId xmlns:a16="http://schemas.microsoft.com/office/drawing/2014/main" id="{77719F49-FFD9-4983-ADFA-2815C35978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2127048</xdr:colOff>
      <xdr:row>0</xdr:row>
      <xdr:rowOff>654103</xdr:rowOff>
    </xdr:to>
    <xdr:pic>
      <xdr:nvPicPr>
        <xdr:cNvPr id="2" name="Picture 1">
          <a:extLst>
            <a:ext uri="{FF2B5EF4-FFF2-40B4-BE49-F238E27FC236}">
              <a16:creationId xmlns:a16="http://schemas.microsoft.com/office/drawing/2014/main" id="{2A04B6E3-4495-4CD9-B94C-FC932205F4A1}"/>
            </a:ext>
          </a:extLst>
        </xdr:cNvPr>
        <xdr:cNvPicPr>
          <a:picLocks noChangeAspect="1"/>
        </xdr:cNvPicPr>
      </xdr:nvPicPr>
      <xdr:blipFill>
        <a:blip xmlns:r="http://schemas.openxmlformats.org/officeDocument/2006/relationships" r:embed="rId1"/>
        <a:stretch>
          <a:fillRect/>
        </a:stretch>
      </xdr:blipFill>
      <xdr:spPr>
        <a:xfrm>
          <a:off x="57150" y="47625"/>
          <a:ext cx="2066723" cy="6096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3" name="Picture 2">
          <a:extLst>
            <a:ext uri="{FF2B5EF4-FFF2-40B4-BE49-F238E27FC236}">
              <a16:creationId xmlns:a16="http://schemas.microsoft.com/office/drawing/2014/main" id="{729D1A3C-7112-4975-A2D4-35BCC4B3E6E5}"/>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2069898</xdr:colOff>
      <xdr:row>0</xdr:row>
      <xdr:rowOff>609653</xdr:rowOff>
    </xdr:to>
    <xdr:pic>
      <xdr:nvPicPr>
        <xdr:cNvPr id="2" name="Picture 1">
          <a:extLst>
            <a:ext uri="{FF2B5EF4-FFF2-40B4-BE49-F238E27FC236}">
              <a16:creationId xmlns:a16="http://schemas.microsoft.com/office/drawing/2014/main" id="{71AE5C35-C763-40AD-A6E0-E68D359DB53C}"/>
            </a:ext>
          </a:extLst>
        </xdr:cNvPr>
        <xdr:cNvPicPr>
          <a:picLocks noChangeAspect="1"/>
        </xdr:cNvPicPr>
      </xdr:nvPicPr>
      <xdr:blipFill>
        <a:blip xmlns:r="http://schemas.openxmlformats.org/officeDocument/2006/relationships" r:embed="rId1"/>
        <a:stretch>
          <a:fillRect/>
        </a:stretch>
      </xdr:blipFill>
      <xdr:spPr>
        <a:xfrm>
          <a:off x="0" y="0"/>
          <a:ext cx="2066723" cy="609653"/>
        </a:xfrm>
        <a:prstGeom prst="rect">
          <a:avLst/>
        </a:prstGeom>
      </xdr:spPr>
    </xdr:pic>
    <xdr:clientData/>
  </xdr:twoCellAnchor>
  <xdr:twoCellAnchor editAs="oneCell">
    <xdr:from>
      <xdr:col>0</xdr:col>
      <xdr:colOff>190499</xdr:colOff>
      <xdr:row>9</xdr:row>
      <xdr:rowOff>176211</xdr:rowOff>
    </xdr:from>
    <xdr:to>
      <xdr:col>4</xdr:col>
      <xdr:colOff>177800</xdr:colOff>
      <xdr:row>30</xdr:row>
      <xdr:rowOff>26035</xdr:rowOff>
    </xdr:to>
    <xdr:graphicFrame macro="">
      <xdr:nvGraphicFramePr>
        <xdr:cNvPr id="3" name="Chart 2" descr="Column chart displaying indicator data for five years of historical data for Indicator 1, as entered in historical data entry table.">
          <a:extLst>
            <a:ext uri="{FF2B5EF4-FFF2-40B4-BE49-F238E27FC236}">
              <a16:creationId xmlns:a16="http://schemas.microsoft.com/office/drawing/2014/main" id="{64B16308-5918-4BB5-A033-BF6DF30C4F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171450</xdr:colOff>
      <xdr:row>31</xdr:row>
      <xdr:rowOff>152400</xdr:rowOff>
    </xdr:from>
    <xdr:to>
      <xdr:col>4</xdr:col>
      <xdr:colOff>142875</xdr:colOff>
      <xdr:row>50</xdr:row>
      <xdr:rowOff>75249</xdr:rowOff>
    </xdr:to>
    <xdr:graphicFrame macro="">
      <xdr:nvGraphicFramePr>
        <xdr:cNvPr id="4" name="Chart 3" descr="Column chart displaying indicator data for five years of historical data for Indicator 2, as entered in historical data entry table.">
          <a:extLst>
            <a:ext uri="{FF2B5EF4-FFF2-40B4-BE49-F238E27FC236}">
              <a16:creationId xmlns:a16="http://schemas.microsoft.com/office/drawing/2014/main" id="{B8814E97-82EF-4A51-BE29-7FCA2FDA8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2114348</xdr:colOff>
      <xdr:row>0</xdr:row>
      <xdr:rowOff>616003</xdr:rowOff>
    </xdr:to>
    <xdr:pic>
      <xdr:nvPicPr>
        <xdr:cNvPr id="2" name="Picture 1">
          <a:extLst>
            <a:ext uri="{FF2B5EF4-FFF2-40B4-BE49-F238E27FC236}">
              <a16:creationId xmlns:a16="http://schemas.microsoft.com/office/drawing/2014/main" id="{354535D4-D955-4D10-8FC0-FDB09AC32797}"/>
            </a:ext>
          </a:extLst>
        </xdr:cNvPr>
        <xdr:cNvPicPr>
          <a:picLocks noChangeAspect="1"/>
        </xdr:cNvPicPr>
      </xdr:nvPicPr>
      <xdr:blipFill>
        <a:blip xmlns:r="http://schemas.openxmlformats.org/officeDocument/2006/relationships" r:embed="rId1"/>
        <a:stretch>
          <a:fillRect/>
        </a:stretch>
      </xdr:blipFill>
      <xdr:spPr>
        <a:xfrm>
          <a:off x="47625" y="9525"/>
          <a:ext cx="2066723" cy="609653"/>
        </a:xfrm>
        <a:prstGeom prst="rect">
          <a:avLst/>
        </a:prstGeom>
      </xdr:spPr>
    </xdr:pic>
    <xdr:clientData/>
  </xdr:twoCellAnchor>
  <xdr:twoCellAnchor>
    <xdr:from>
      <xdr:col>0</xdr:col>
      <xdr:colOff>76200</xdr:colOff>
      <xdr:row>29</xdr:row>
      <xdr:rowOff>84137</xdr:rowOff>
    </xdr:from>
    <xdr:to>
      <xdr:col>4</xdr:col>
      <xdr:colOff>615950</xdr:colOff>
      <xdr:row>49</xdr:row>
      <xdr:rowOff>126555</xdr:rowOff>
    </xdr:to>
    <xdr:graphicFrame macro="">
      <xdr:nvGraphicFramePr>
        <xdr:cNvPr id="3" name="Chart 2" descr="Column chart displaying targets for the Predicting Trend method for Indicator 1.">
          <a:extLst>
            <a:ext uri="{FF2B5EF4-FFF2-40B4-BE49-F238E27FC236}">
              <a16:creationId xmlns:a16="http://schemas.microsoft.com/office/drawing/2014/main" id="{2B3ACEF3-B057-4696-8A9C-5113C6B155E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0</xdr:col>
      <xdr:colOff>2171498</xdr:colOff>
      <xdr:row>0</xdr:row>
      <xdr:rowOff>657278</xdr:rowOff>
    </xdr:to>
    <xdr:pic>
      <xdr:nvPicPr>
        <xdr:cNvPr id="3" name="Picture 2">
          <a:extLst>
            <a:ext uri="{FF2B5EF4-FFF2-40B4-BE49-F238E27FC236}">
              <a16:creationId xmlns:a16="http://schemas.microsoft.com/office/drawing/2014/main" id="{5D7F4B81-B33D-47F4-8219-C42822C04F4B}"/>
            </a:ext>
          </a:extLst>
        </xdr:cNvPr>
        <xdr:cNvPicPr>
          <a:picLocks noChangeAspect="1"/>
        </xdr:cNvPicPr>
      </xdr:nvPicPr>
      <xdr:blipFill>
        <a:blip xmlns:r="http://schemas.openxmlformats.org/officeDocument/2006/relationships" r:embed="rId1"/>
        <a:stretch>
          <a:fillRect/>
        </a:stretch>
      </xdr:blipFill>
      <xdr:spPr>
        <a:xfrm>
          <a:off x="104775" y="47625"/>
          <a:ext cx="2066723" cy="609653"/>
        </a:xfrm>
        <a:prstGeom prst="rect">
          <a:avLst/>
        </a:prstGeom>
      </xdr:spPr>
    </xdr:pic>
    <xdr:clientData/>
  </xdr:twoCellAnchor>
  <xdr:twoCellAnchor>
    <xdr:from>
      <xdr:col>0</xdr:col>
      <xdr:colOff>257175</xdr:colOff>
      <xdr:row>26</xdr:row>
      <xdr:rowOff>71435</xdr:rowOff>
    </xdr:from>
    <xdr:to>
      <xdr:col>4</xdr:col>
      <xdr:colOff>278130</xdr:colOff>
      <xdr:row>46</xdr:row>
      <xdr:rowOff>120203</xdr:rowOff>
    </xdr:to>
    <xdr:graphicFrame macro="">
      <xdr:nvGraphicFramePr>
        <xdr:cNvPr id="5" name="Chart 4" descr="Column chart displaying targets for the Fixed Percent Increase method for Indicator 1.">
          <a:extLst>
            <a:ext uri="{FF2B5EF4-FFF2-40B4-BE49-F238E27FC236}">
              <a16:creationId xmlns:a16="http://schemas.microsoft.com/office/drawing/2014/main" id="{DA5CA2C1-AE82-4DCC-9515-2590E3AB0A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2107998</xdr:colOff>
      <xdr:row>0</xdr:row>
      <xdr:rowOff>647753</xdr:rowOff>
    </xdr:to>
    <xdr:pic>
      <xdr:nvPicPr>
        <xdr:cNvPr id="3" name="Picture 2">
          <a:extLst>
            <a:ext uri="{FF2B5EF4-FFF2-40B4-BE49-F238E27FC236}">
              <a16:creationId xmlns:a16="http://schemas.microsoft.com/office/drawing/2014/main" id="{F3ADFD2F-57AC-47E2-8DAE-04B58BD552EF}"/>
            </a:ext>
          </a:extLst>
        </xdr:cNvPr>
        <xdr:cNvPicPr>
          <a:picLocks noChangeAspect="1"/>
        </xdr:cNvPicPr>
      </xdr:nvPicPr>
      <xdr:blipFill>
        <a:blip xmlns:r="http://schemas.openxmlformats.org/officeDocument/2006/relationships" r:embed="rId1"/>
        <a:stretch>
          <a:fillRect/>
        </a:stretch>
      </xdr:blipFill>
      <xdr:spPr>
        <a:xfrm>
          <a:off x="38100" y="38100"/>
          <a:ext cx="2066723" cy="609653"/>
        </a:xfrm>
        <a:prstGeom prst="rect">
          <a:avLst/>
        </a:prstGeom>
      </xdr:spPr>
    </xdr:pic>
    <xdr:clientData/>
  </xdr:twoCellAnchor>
  <xdr:twoCellAnchor>
    <xdr:from>
      <xdr:col>0</xdr:col>
      <xdr:colOff>19050</xdr:colOff>
      <xdr:row>24</xdr:row>
      <xdr:rowOff>19050</xdr:rowOff>
    </xdr:from>
    <xdr:to>
      <xdr:col>4</xdr:col>
      <xdr:colOff>163830</xdr:colOff>
      <xdr:row>44</xdr:row>
      <xdr:rowOff>67818</xdr:rowOff>
    </xdr:to>
    <xdr:graphicFrame macro="">
      <xdr:nvGraphicFramePr>
        <xdr:cNvPr id="4" name="Chart 3" descr="Column chart displaying targets for the Average Increase method for Indicator 1.">
          <a:extLst>
            <a:ext uri="{FF2B5EF4-FFF2-40B4-BE49-F238E27FC236}">
              <a16:creationId xmlns:a16="http://schemas.microsoft.com/office/drawing/2014/main" id="{B293C5FD-4085-4AC4-9D3A-1B686C523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2184198</xdr:colOff>
      <xdr:row>0</xdr:row>
      <xdr:rowOff>692203</xdr:rowOff>
    </xdr:to>
    <xdr:pic>
      <xdr:nvPicPr>
        <xdr:cNvPr id="3" name="Picture 2">
          <a:extLst>
            <a:ext uri="{FF2B5EF4-FFF2-40B4-BE49-F238E27FC236}">
              <a16:creationId xmlns:a16="http://schemas.microsoft.com/office/drawing/2014/main" id="{B724F931-B416-49C0-8D0D-E27C4D82BB48}"/>
            </a:ext>
          </a:extLst>
        </xdr:cNvPr>
        <xdr:cNvPicPr>
          <a:picLocks noChangeAspect="1"/>
        </xdr:cNvPicPr>
      </xdr:nvPicPr>
      <xdr:blipFill>
        <a:blip xmlns:r="http://schemas.openxmlformats.org/officeDocument/2006/relationships" r:embed="rId1"/>
        <a:stretch>
          <a:fillRect/>
        </a:stretch>
      </xdr:blipFill>
      <xdr:spPr>
        <a:xfrm>
          <a:off x="114300" y="85725"/>
          <a:ext cx="2066723" cy="609653"/>
        </a:xfrm>
        <a:prstGeom prst="rect">
          <a:avLst/>
        </a:prstGeom>
      </xdr:spPr>
    </xdr:pic>
    <xdr:clientData/>
  </xdr:twoCellAnchor>
  <xdr:twoCellAnchor>
    <xdr:from>
      <xdr:col>0</xdr:col>
      <xdr:colOff>0</xdr:colOff>
      <xdr:row>25</xdr:row>
      <xdr:rowOff>0</xdr:rowOff>
    </xdr:from>
    <xdr:to>
      <xdr:col>4</xdr:col>
      <xdr:colOff>144780</xdr:colOff>
      <xdr:row>45</xdr:row>
      <xdr:rowOff>48768</xdr:rowOff>
    </xdr:to>
    <xdr:graphicFrame macro="">
      <xdr:nvGraphicFramePr>
        <xdr:cNvPr id="4" name="Chart 3" descr="Column chart displaying targets for the Start With the End Goal method for Indicator 1.">
          <a:extLst>
            <a:ext uri="{FF2B5EF4-FFF2-40B4-BE49-F238E27FC236}">
              <a16:creationId xmlns:a16="http://schemas.microsoft.com/office/drawing/2014/main" id="{ED359BF1-9A44-4583-8CFA-4A99EA863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2133398</xdr:colOff>
      <xdr:row>0</xdr:row>
      <xdr:rowOff>666803</xdr:rowOff>
    </xdr:to>
    <xdr:pic>
      <xdr:nvPicPr>
        <xdr:cNvPr id="4" name="Picture 3">
          <a:extLst>
            <a:ext uri="{FF2B5EF4-FFF2-40B4-BE49-F238E27FC236}">
              <a16:creationId xmlns:a16="http://schemas.microsoft.com/office/drawing/2014/main" id="{3E652A9A-3117-481B-99AC-62A35D94A67B}"/>
            </a:ext>
          </a:extLst>
        </xdr:cNvPr>
        <xdr:cNvPicPr>
          <a:picLocks noChangeAspect="1"/>
        </xdr:cNvPicPr>
      </xdr:nvPicPr>
      <xdr:blipFill>
        <a:blip xmlns:r="http://schemas.openxmlformats.org/officeDocument/2006/relationships" r:embed="rId1"/>
        <a:stretch>
          <a:fillRect/>
        </a:stretch>
      </xdr:blipFill>
      <xdr:spPr>
        <a:xfrm>
          <a:off x="66675" y="57150"/>
          <a:ext cx="2066723" cy="609653"/>
        </a:xfrm>
        <a:prstGeom prst="rect">
          <a:avLst/>
        </a:prstGeom>
      </xdr:spPr>
    </xdr:pic>
    <xdr:clientData/>
  </xdr:twoCellAnchor>
  <xdr:twoCellAnchor>
    <xdr:from>
      <xdr:col>0</xdr:col>
      <xdr:colOff>0</xdr:colOff>
      <xdr:row>25</xdr:row>
      <xdr:rowOff>0</xdr:rowOff>
    </xdr:from>
    <xdr:to>
      <xdr:col>4</xdr:col>
      <xdr:colOff>259080</xdr:colOff>
      <xdr:row>45</xdr:row>
      <xdr:rowOff>48768</xdr:rowOff>
    </xdr:to>
    <xdr:graphicFrame macro="">
      <xdr:nvGraphicFramePr>
        <xdr:cNvPr id="5" name="Chart 4" descr="Line chart showing targets for the Accelerated Growth method for Indicator 1.">
          <a:extLst>
            <a:ext uri="{FF2B5EF4-FFF2-40B4-BE49-F238E27FC236}">
              <a16:creationId xmlns:a16="http://schemas.microsoft.com/office/drawing/2014/main" id="{5CB3412E-0618-43FE-B99A-D9296ECB1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s_/Google%20Drive/Documents/Westat/Preschool%20Environments%20Calculator%20and%20Data%20Analysis%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LEAs and Regions"/>
      <sheetName val="Codes and Targets"/>
      <sheetName val="Raw Data"/>
      <sheetName val="Pivot Table"/>
      <sheetName val="LEA-Level Data"/>
      <sheetName val="District Helper variable"/>
      <sheetName val="District Calculations"/>
      <sheetName val="Region-Level Data"/>
      <sheetName val="State Charts"/>
      <sheetName val="LEA Charts"/>
      <sheetName val="Region Charts"/>
      <sheetName val="Region Helper variable"/>
      <sheetName val="Region Calculations"/>
    </sheetNames>
    <sheetDataSet>
      <sheetData sheetId="0" refreshError="1"/>
      <sheetData sheetId="1">
        <row r="2">
          <cell r="A2" t="str">
            <v>List all of the local education agencies (LEAs) in your state in the table below (up to 1200)</v>
          </cell>
          <cell r="F2" t="str">
            <v>List all of the regional or intermediary units in your state in the table below (up to 400). Also list LEAs that are not part of a regional or intermediary unit.</v>
          </cell>
        </row>
        <row r="3">
          <cell r="A3" t="str">
            <v>LEA name</v>
          </cell>
          <cell r="F3" t="str">
            <v>Regional or intermediary unit</v>
          </cell>
        </row>
        <row r="4">
          <cell r="A4"/>
          <cell r="F4"/>
        </row>
        <row r="5">
          <cell r="A5"/>
          <cell r="F5"/>
        </row>
        <row r="6">
          <cell r="A6"/>
          <cell r="F6"/>
        </row>
        <row r="7">
          <cell r="A7"/>
          <cell r="F7"/>
        </row>
        <row r="8">
          <cell r="A8"/>
          <cell r="F8"/>
        </row>
        <row r="9">
          <cell r="A9"/>
          <cell r="F9"/>
        </row>
        <row r="10">
          <cell r="A10"/>
          <cell r="F10"/>
        </row>
        <row r="11">
          <cell r="A11"/>
          <cell r="F11"/>
        </row>
        <row r="12">
          <cell r="A12"/>
          <cell r="F12"/>
        </row>
        <row r="13">
          <cell r="A13"/>
          <cell r="F13"/>
        </row>
        <row r="14">
          <cell r="A14"/>
          <cell r="F14"/>
        </row>
        <row r="15">
          <cell r="A15"/>
          <cell r="F15"/>
        </row>
        <row r="16">
          <cell r="A16"/>
          <cell r="F16"/>
        </row>
        <row r="17">
          <cell r="A17"/>
          <cell r="F17"/>
        </row>
        <row r="18">
          <cell r="A18"/>
          <cell r="F18"/>
        </row>
        <row r="19">
          <cell r="A19"/>
          <cell r="F19"/>
        </row>
        <row r="20">
          <cell r="A20"/>
          <cell r="F20"/>
        </row>
        <row r="21">
          <cell r="A21"/>
          <cell r="F21"/>
        </row>
        <row r="22">
          <cell r="A22"/>
          <cell r="F22"/>
        </row>
        <row r="23">
          <cell r="A23"/>
          <cell r="F23"/>
        </row>
        <row r="24">
          <cell r="A24"/>
          <cell r="F24"/>
        </row>
        <row r="25">
          <cell r="A25"/>
          <cell r="F25"/>
        </row>
        <row r="26">
          <cell r="A26"/>
          <cell r="F26"/>
        </row>
        <row r="27">
          <cell r="A27"/>
          <cell r="F27"/>
        </row>
        <row r="28">
          <cell r="A28"/>
          <cell r="F28"/>
        </row>
        <row r="29">
          <cell r="A29"/>
          <cell r="F29"/>
        </row>
        <row r="30">
          <cell r="A30"/>
          <cell r="F30"/>
        </row>
        <row r="31">
          <cell r="A31"/>
          <cell r="F31"/>
        </row>
        <row r="32">
          <cell r="A32"/>
          <cell r="F32"/>
        </row>
        <row r="33">
          <cell r="A33"/>
          <cell r="F33"/>
        </row>
        <row r="34">
          <cell r="A34"/>
          <cell r="F34"/>
        </row>
        <row r="35">
          <cell r="A35"/>
          <cell r="F35"/>
        </row>
        <row r="36">
          <cell r="A36"/>
          <cell r="F36"/>
        </row>
        <row r="37">
          <cell r="A37"/>
          <cell r="F37"/>
        </row>
        <row r="38">
          <cell r="A38"/>
          <cell r="F38"/>
        </row>
        <row r="39">
          <cell r="A39"/>
          <cell r="F39"/>
        </row>
        <row r="40">
          <cell r="A40"/>
          <cell r="F40"/>
        </row>
        <row r="41">
          <cell r="A41"/>
          <cell r="F41"/>
        </row>
        <row r="42">
          <cell r="A42"/>
          <cell r="F42"/>
        </row>
        <row r="43">
          <cell r="A43"/>
          <cell r="F43"/>
        </row>
        <row r="44">
          <cell r="A44"/>
          <cell r="F44"/>
        </row>
        <row r="45">
          <cell r="A45"/>
          <cell r="F45"/>
        </row>
        <row r="46">
          <cell r="A46"/>
          <cell r="F46"/>
        </row>
        <row r="47">
          <cell r="A47"/>
          <cell r="F47"/>
        </row>
        <row r="48">
          <cell r="A48"/>
          <cell r="F48"/>
        </row>
        <row r="49">
          <cell r="A49"/>
          <cell r="F49"/>
        </row>
        <row r="50">
          <cell r="A50"/>
          <cell r="F50"/>
        </row>
        <row r="51">
          <cell r="A51"/>
          <cell r="F51"/>
        </row>
        <row r="52">
          <cell r="A52"/>
          <cell r="F52"/>
        </row>
        <row r="53">
          <cell r="A53"/>
          <cell r="F53"/>
        </row>
        <row r="54">
          <cell r="A54"/>
          <cell r="F54"/>
        </row>
        <row r="55">
          <cell r="A55"/>
          <cell r="F55"/>
        </row>
        <row r="56">
          <cell r="A56"/>
          <cell r="F56"/>
        </row>
        <row r="57">
          <cell r="A57"/>
          <cell r="F57"/>
        </row>
        <row r="58">
          <cell r="A58"/>
          <cell r="F58"/>
        </row>
        <row r="59">
          <cell r="A59"/>
          <cell r="F59"/>
        </row>
        <row r="60">
          <cell r="A60"/>
          <cell r="F60"/>
        </row>
        <row r="61">
          <cell r="A61"/>
          <cell r="F61"/>
        </row>
        <row r="62">
          <cell r="A62"/>
          <cell r="F62"/>
        </row>
        <row r="63">
          <cell r="A63"/>
          <cell r="F63"/>
        </row>
        <row r="64">
          <cell r="A64"/>
          <cell r="F64"/>
        </row>
        <row r="65">
          <cell r="A65"/>
          <cell r="F65"/>
        </row>
        <row r="66">
          <cell r="A66"/>
          <cell r="F66"/>
        </row>
        <row r="67">
          <cell r="A67"/>
          <cell r="F67"/>
        </row>
        <row r="68">
          <cell r="A68"/>
          <cell r="F68"/>
        </row>
        <row r="69">
          <cell r="A69"/>
          <cell r="F69"/>
        </row>
        <row r="70">
          <cell r="A70"/>
          <cell r="F70"/>
        </row>
        <row r="71">
          <cell r="A71"/>
          <cell r="F71"/>
        </row>
        <row r="72">
          <cell r="A72"/>
          <cell r="F72"/>
        </row>
        <row r="73">
          <cell r="A73"/>
          <cell r="F73"/>
        </row>
        <row r="74">
          <cell r="A74"/>
          <cell r="F74"/>
        </row>
        <row r="75">
          <cell r="A75"/>
          <cell r="F75"/>
        </row>
        <row r="76">
          <cell r="A76"/>
          <cell r="F76"/>
        </row>
        <row r="77">
          <cell r="A77"/>
          <cell r="F77"/>
        </row>
        <row r="78">
          <cell r="A78"/>
          <cell r="F78"/>
        </row>
        <row r="79">
          <cell r="A79"/>
          <cell r="F79"/>
        </row>
        <row r="80">
          <cell r="A80"/>
          <cell r="F80"/>
        </row>
        <row r="81">
          <cell r="A81"/>
          <cell r="F81"/>
        </row>
        <row r="82">
          <cell r="A82"/>
          <cell r="F82"/>
        </row>
        <row r="83">
          <cell r="A83"/>
          <cell r="F83"/>
        </row>
        <row r="84">
          <cell r="A84"/>
          <cell r="F84"/>
        </row>
        <row r="85">
          <cell r="A85"/>
          <cell r="F85"/>
        </row>
        <row r="86">
          <cell r="A86"/>
          <cell r="F86"/>
        </row>
        <row r="87">
          <cell r="A87"/>
          <cell r="F87"/>
        </row>
        <row r="88">
          <cell r="A88"/>
          <cell r="F88"/>
        </row>
        <row r="89">
          <cell r="A89"/>
          <cell r="F89"/>
        </row>
        <row r="90">
          <cell r="A90"/>
          <cell r="F90"/>
        </row>
        <row r="91">
          <cell r="A91"/>
          <cell r="F91"/>
        </row>
        <row r="92">
          <cell r="A92"/>
          <cell r="F92"/>
        </row>
        <row r="93">
          <cell r="A93"/>
          <cell r="F93"/>
        </row>
        <row r="94">
          <cell r="A94"/>
          <cell r="F94"/>
        </row>
        <row r="95">
          <cell r="A95"/>
          <cell r="F95"/>
        </row>
        <row r="96">
          <cell r="A96"/>
          <cell r="F96"/>
        </row>
        <row r="97">
          <cell r="A97"/>
          <cell r="F97"/>
        </row>
        <row r="98">
          <cell r="A98"/>
          <cell r="F98"/>
        </row>
        <row r="99">
          <cell r="A99"/>
          <cell r="F99"/>
        </row>
        <row r="100">
          <cell r="A100"/>
          <cell r="F100"/>
        </row>
        <row r="101">
          <cell r="A101"/>
          <cell r="F101"/>
        </row>
        <row r="102">
          <cell r="A102"/>
          <cell r="F102"/>
        </row>
        <row r="103">
          <cell r="A103"/>
          <cell r="F103"/>
        </row>
        <row r="104">
          <cell r="A104"/>
          <cell r="F104"/>
        </row>
        <row r="105">
          <cell r="A105"/>
          <cell r="F105"/>
        </row>
        <row r="106">
          <cell r="A106"/>
          <cell r="F106"/>
        </row>
        <row r="107">
          <cell r="A107"/>
          <cell r="F107"/>
        </row>
        <row r="108">
          <cell r="A108"/>
          <cell r="F108"/>
        </row>
        <row r="109">
          <cell r="A109"/>
          <cell r="F109"/>
        </row>
        <row r="110">
          <cell r="A110"/>
          <cell r="F110"/>
        </row>
        <row r="111">
          <cell r="A111"/>
          <cell r="F111"/>
        </row>
        <row r="112">
          <cell r="A112"/>
          <cell r="F112"/>
        </row>
        <row r="113">
          <cell r="A113"/>
          <cell r="F113"/>
        </row>
        <row r="114">
          <cell r="A114"/>
          <cell r="F114"/>
        </row>
        <row r="115">
          <cell r="A115"/>
          <cell r="F115"/>
        </row>
        <row r="116">
          <cell r="A116"/>
          <cell r="F116"/>
        </row>
        <row r="117">
          <cell r="A117"/>
          <cell r="F117"/>
        </row>
        <row r="118">
          <cell r="A118"/>
          <cell r="F118"/>
        </row>
        <row r="119">
          <cell r="A119"/>
          <cell r="F119"/>
        </row>
        <row r="120">
          <cell r="A120"/>
          <cell r="F120"/>
        </row>
        <row r="121">
          <cell r="A121"/>
          <cell r="F121"/>
        </row>
        <row r="122">
          <cell r="A122"/>
          <cell r="F122"/>
        </row>
        <row r="123">
          <cell r="A123"/>
          <cell r="F123"/>
        </row>
        <row r="124">
          <cell r="A124"/>
          <cell r="F124"/>
        </row>
        <row r="125">
          <cell r="A125"/>
          <cell r="F125"/>
        </row>
        <row r="126">
          <cell r="A126"/>
          <cell r="F126"/>
        </row>
        <row r="127">
          <cell r="A127"/>
          <cell r="F127"/>
        </row>
        <row r="128">
          <cell r="A128"/>
          <cell r="F128"/>
        </row>
        <row r="129">
          <cell r="A129"/>
          <cell r="F129"/>
        </row>
        <row r="130">
          <cell r="A130"/>
          <cell r="F130"/>
        </row>
        <row r="131">
          <cell r="A131"/>
          <cell r="F131"/>
        </row>
        <row r="132">
          <cell r="A132"/>
          <cell r="F132"/>
        </row>
        <row r="133">
          <cell r="A133"/>
          <cell r="F133"/>
        </row>
        <row r="134">
          <cell r="A134"/>
          <cell r="F134"/>
        </row>
        <row r="135">
          <cell r="A135"/>
          <cell r="F135"/>
        </row>
        <row r="136">
          <cell r="A136"/>
          <cell r="F136"/>
        </row>
        <row r="137">
          <cell r="A137"/>
          <cell r="F137"/>
        </row>
        <row r="138">
          <cell r="A138"/>
          <cell r="F138"/>
        </row>
        <row r="139">
          <cell r="A139"/>
          <cell r="F139"/>
        </row>
        <row r="140">
          <cell r="A140"/>
          <cell r="F140"/>
        </row>
        <row r="141">
          <cell r="A141"/>
          <cell r="F141"/>
        </row>
        <row r="142">
          <cell r="A142"/>
          <cell r="F142"/>
        </row>
        <row r="143">
          <cell r="A143"/>
          <cell r="F143"/>
        </row>
        <row r="144">
          <cell r="A144"/>
          <cell r="F144"/>
        </row>
        <row r="145">
          <cell r="A145"/>
          <cell r="F145"/>
        </row>
        <row r="146">
          <cell r="A146"/>
          <cell r="F146"/>
        </row>
        <row r="147">
          <cell r="A147"/>
          <cell r="F147"/>
        </row>
        <row r="148">
          <cell r="A148"/>
          <cell r="F148"/>
        </row>
        <row r="149">
          <cell r="A149"/>
          <cell r="F149"/>
        </row>
        <row r="150">
          <cell r="A150"/>
          <cell r="F150"/>
        </row>
        <row r="151">
          <cell r="A151"/>
          <cell r="F151"/>
        </row>
        <row r="152">
          <cell r="A152"/>
          <cell r="F152"/>
        </row>
        <row r="153">
          <cell r="A153"/>
          <cell r="F153"/>
        </row>
        <row r="154">
          <cell r="A154"/>
          <cell r="F154"/>
        </row>
        <row r="155">
          <cell r="A155"/>
          <cell r="F155"/>
        </row>
        <row r="156">
          <cell r="A156"/>
          <cell r="F156"/>
        </row>
        <row r="157">
          <cell r="A157"/>
          <cell r="F157"/>
        </row>
        <row r="158">
          <cell r="A158"/>
          <cell r="F158"/>
        </row>
        <row r="159">
          <cell r="A159"/>
          <cell r="F159"/>
        </row>
        <row r="160">
          <cell r="A160"/>
          <cell r="F160"/>
        </row>
        <row r="161">
          <cell r="A161"/>
          <cell r="F161"/>
        </row>
        <row r="162">
          <cell r="A162"/>
          <cell r="F162"/>
        </row>
        <row r="163">
          <cell r="A163"/>
          <cell r="F163"/>
        </row>
        <row r="164">
          <cell r="A164"/>
          <cell r="F164"/>
        </row>
        <row r="165">
          <cell r="A165"/>
          <cell r="F165"/>
        </row>
        <row r="166">
          <cell r="A166"/>
          <cell r="F166"/>
        </row>
        <row r="167">
          <cell r="A167"/>
          <cell r="F167"/>
        </row>
        <row r="168">
          <cell r="A168"/>
          <cell r="F168"/>
        </row>
        <row r="169">
          <cell r="A169"/>
          <cell r="F169"/>
        </row>
        <row r="170">
          <cell r="A170"/>
          <cell r="F170"/>
        </row>
        <row r="171">
          <cell r="A171"/>
          <cell r="F171"/>
        </row>
        <row r="172">
          <cell r="A172"/>
          <cell r="F172"/>
        </row>
        <row r="173">
          <cell r="A173"/>
          <cell r="F173"/>
        </row>
        <row r="174">
          <cell r="A174"/>
          <cell r="F174"/>
        </row>
        <row r="175">
          <cell r="A175"/>
          <cell r="F175"/>
        </row>
        <row r="176">
          <cell r="A176"/>
          <cell r="F176"/>
        </row>
        <row r="177">
          <cell r="A177"/>
          <cell r="F177"/>
        </row>
        <row r="178">
          <cell r="A178"/>
          <cell r="F178"/>
        </row>
        <row r="179">
          <cell r="A179"/>
          <cell r="F179"/>
        </row>
        <row r="180">
          <cell r="A180"/>
          <cell r="F180"/>
        </row>
        <row r="181">
          <cell r="A181"/>
          <cell r="F181"/>
        </row>
        <row r="182">
          <cell r="A182"/>
          <cell r="F182"/>
        </row>
        <row r="183">
          <cell r="A183"/>
          <cell r="F183"/>
        </row>
        <row r="184">
          <cell r="A184"/>
          <cell r="F184"/>
        </row>
        <row r="185">
          <cell r="A185"/>
          <cell r="F185"/>
        </row>
        <row r="186">
          <cell r="A186"/>
          <cell r="F186"/>
        </row>
        <row r="187">
          <cell r="A187"/>
          <cell r="F187"/>
        </row>
        <row r="188">
          <cell r="A188"/>
          <cell r="F188"/>
        </row>
        <row r="189">
          <cell r="A189"/>
          <cell r="F189"/>
        </row>
        <row r="190">
          <cell r="A190"/>
          <cell r="F190"/>
        </row>
        <row r="191">
          <cell r="A191"/>
          <cell r="F191"/>
        </row>
        <row r="192">
          <cell r="A192"/>
          <cell r="F192"/>
        </row>
        <row r="193">
          <cell r="A193"/>
          <cell r="F193"/>
        </row>
        <row r="194">
          <cell r="A194"/>
          <cell r="F194"/>
        </row>
        <row r="195">
          <cell r="A195"/>
          <cell r="F195"/>
        </row>
        <row r="196">
          <cell r="A196"/>
          <cell r="F196"/>
        </row>
        <row r="197">
          <cell r="A197"/>
          <cell r="F197"/>
        </row>
        <row r="198">
          <cell r="A198"/>
          <cell r="F198"/>
        </row>
        <row r="199">
          <cell r="A199"/>
          <cell r="F199"/>
        </row>
        <row r="200">
          <cell r="A200"/>
          <cell r="F200"/>
        </row>
        <row r="201">
          <cell r="A201"/>
          <cell r="F201"/>
        </row>
        <row r="202">
          <cell r="A202"/>
          <cell r="F202"/>
        </row>
        <row r="203">
          <cell r="A203"/>
          <cell r="F203"/>
        </row>
        <row r="204">
          <cell r="A204"/>
          <cell r="F204"/>
        </row>
        <row r="205">
          <cell r="A205"/>
          <cell r="F205"/>
        </row>
        <row r="206">
          <cell r="A206"/>
          <cell r="F206"/>
        </row>
        <row r="207">
          <cell r="A207"/>
          <cell r="F207"/>
        </row>
        <row r="208">
          <cell r="A208"/>
          <cell r="F208"/>
        </row>
        <row r="209">
          <cell r="A209"/>
          <cell r="F209"/>
        </row>
        <row r="210">
          <cell r="A210"/>
          <cell r="F210"/>
        </row>
        <row r="211">
          <cell r="A211"/>
          <cell r="F211"/>
        </row>
        <row r="212">
          <cell r="A212"/>
          <cell r="F212"/>
        </row>
        <row r="213">
          <cell r="A213"/>
          <cell r="F213"/>
        </row>
        <row r="214">
          <cell r="A214"/>
          <cell r="F214"/>
        </row>
        <row r="215">
          <cell r="A215"/>
          <cell r="F215"/>
        </row>
        <row r="216">
          <cell r="A216"/>
          <cell r="F216"/>
        </row>
        <row r="217">
          <cell r="A217"/>
          <cell r="F217"/>
        </row>
        <row r="218">
          <cell r="A218"/>
          <cell r="F218"/>
        </row>
        <row r="219">
          <cell r="A219"/>
          <cell r="F219"/>
        </row>
        <row r="220">
          <cell r="A220"/>
          <cell r="F220"/>
        </row>
        <row r="221">
          <cell r="A221"/>
          <cell r="F221"/>
        </row>
        <row r="222">
          <cell r="A222"/>
          <cell r="F222"/>
        </row>
        <row r="223">
          <cell r="A223"/>
          <cell r="F223"/>
        </row>
        <row r="224">
          <cell r="A224"/>
          <cell r="F224"/>
        </row>
        <row r="225">
          <cell r="A225"/>
          <cell r="F225"/>
        </row>
        <row r="226">
          <cell r="A226"/>
          <cell r="F226"/>
        </row>
        <row r="227">
          <cell r="A227"/>
          <cell r="F227"/>
        </row>
        <row r="228">
          <cell r="A228"/>
          <cell r="F228"/>
        </row>
        <row r="229">
          <cell r="A229"/>
          <cell r="F229"/>
        </row>
        <row r="230">
          <cell r="A230"/>
          <cell r="F230"/>
        </row>
        <row r="231">
          <cell r="A231"/>
          <cell r="F231"/>
        </row>
        <row r="232">
          <cell r="A232"/>
          <cell r="F232"/>
        </row>
        <row r="233">
          <cell r="A233"/>
          <cell r="F233"/>
        </row>
        <row r="234">
          <cell r="A234"/>
          <cell r="F234"/>
        </row>
        <row r="235">
          <cell r="A235"/>
          <cell r="F235"/>
        </row>
        <row r="236">
          <cell r="A236"/>
          <cell r="F236"/>
        </row>
        <row r="237">
          <cell r="A237"/>
          <cell r="F237"/>
        </row>
        <row r="238">
          <cell r="A238"/>
          <cell r="F238"/>
        </row>
        <row r="239">
          <cell r="A239"/>
          <cell r="F239"/>
        </row>
        <row r="240">
          <cell r="A240"/>
          <cell r="F240"/>
        </row>
        <row r="241">
          <cell r="A241"/>
          <cell r="F241"/>
        </row>
        <row r="242">
          <cell r="A242"/>
          <cell r="F242"/>
        </row>
        <row r="243">
          <cell r="A243"/>
          <cell r="F243"/>
        </row>
        <row r="244">
          <cell r="A244"/>
          <cell r="F244"/>
        </row>
        <row r="245">
          <cell r="A245"/>
          <cell r="F245"/>
        </row>
        <row r="246">
          <cell r="A246"/>
          <cell r="F246"/>
        </row>
        <row r="247">
          <cell r="A247"/>
          <cell r="F247"/>
        </row>
        <row r="248">
          <cell r="A248"/>
          <cell r="F248"/>
        </row>
        <row r="249">
          <cell r="A249"/>
          <cell r="F249"/>
        </row>
        <row r="250">
          <cell r="A250"/>
          <cell r="F250"/>
        </row>
        <row r="251">
          <cell r="A251"/>
          <cell r="F251"/>
        </row>
        <row r="252">
          <cell r="A252"/>
          <cell r="F252"/>
        </row>
        <row r="253">
          <cell r="A253"/>
          <cell r="F253"/>
        </row>
        <row r="254">
          <cell r="A254"/>
          <cell r="F254"/>
        </row>
        <row r="255">
          <cell r="A255"/>
          <cell r="F255"/>
        </row>
        <row r="256">
          <cell r="A256"/>
          <cell r="F256"/>
        </row>
        <row r="257">
          <cell r="A257"/>
          <cell r="F257"/>
        </row>
        <row r="258">
          <cell r="A258"/>
          <cell r="F258"/>
        </row>
        <row r="259">
          <cell r="A259"/>
          <cell r="F259"/>
        </row>
        <row r="260">
          <cell r="A260"/>
          <cell r="F260"/>
        </row>
        <row r="261">
          <cell r="A261"/>
          <cell r="F261"/>
        </row>
        <row r="262">
          <cell r="A262"/>
          <cell r="F262"/>
        </row>
        <row r="263">
          <cell r="A263"/>
          <cell r="F263"/>
        </row>
        <row r="264">
          <cell r="A264"/>
          <cell r="F264"/>
        </row>
        <row r="265">
          <cell r="A265"/>
          <cell r="F265"/>
        </row>
        <row r="266">
          <cell r="A266"/>
          <cell r="F266"/>
        </row>
        <row r="267">
          <cell r="A267"/>
          <cell r="F267"/>
        </row>
        <row r="268">
          <cell r="A268"/>
          <cell r="F268"/>
        </row>
        <row r="269">
          <cell r="A269"/>
          <cell r="F269"/>
        </row>
        <row r="270">
          <cell r="A270"/>
          <cell r="F270"/>
        </row>
        <row r="271">
          <cell r="A271"/>
          <cell r="F271"/>
        </row>
        <row r="272">
          <cell r="A272"/>
          <cell r="F272"/>
        </row>
        <row r="273">
          <cell r="A273"/>
          <cell r="F273"/>
        </row>
        <row r="274">
          <cell r="A274"/>
          <cell r="F274"/>
        </row>
        <row r="275">
          <cell r="A275"/>
          <cell r="F275"/>
        </row>
        <row r="276">
          <cell r="A276"/>
          <cell r="F276"/>
        </row>
        <row r="277">
          <cell r="A277"/>
          <cell r="F277"/>
        </row>
        <row r="278">
          <cell r="A278"/>
          <cell r="F278"/>
        </row>
        <row r="279">
          <cell r="A279"/>
          <cell r="F279"/>
        </row>
        <row r="280">
          <cell r="A280"/>
          <cell r="F280"/>
        </row>
        <row r="281">
          <cell r="A281"/>
          <cell r="F281"/>
        </row>
        <row r="282">
          <cell r="A282"/>
          <cell r="F282"/>
        </row>
        <row r="283">
          <cell r="A283"/>
          <cell r="F283"/>
        </row>
        <row r="284">
          <cell r="A284"/>
          <cell r="F284"/>
        </row>
        <row r="285">
          <cell r="A285"/>
          <cell r="F285"/>
        </row>
        <row r="286">
          <cell r="A286"/>
          <cell r="F286"/>
        </row>
        <row r="287">
          <cell r="A287"/>
          <cell r="F287"/>
        </row>
        <row r="288">
          <cell r="A288"/>
          <cell r="F288"/>
        </row>
        <row r="289">
          <cell r="A289"/>
          <cell r="F289"/>
        </row>
        <row r="290">
          <cell r="A290"/>
          <cell r="F290"/>
        </row>
        <row r="291">
          <cell r="A291"/>
          <cell r="F291"/>
        </row>
        <row r="292">
          <cell r="A292"/>
          <cell r="F292"/>
        </row>
        <row r="293">
          <cell r="A293"/>
          <cell r="F293"/>
        </row>
        <row r="294">
          <cell r="A294"/>
          <cell r="F294"/>
        </row>
        <row r="295">
          <cell r="A295"/>
          <cell r="F295"/>
        </row>
        <row r="296">
          <cell r="A296"/>
          <cell r="F296"/>
        </row>
        <row r="297">
          <cell r="A297"/>
          <cell r="F297"/>
        </row>
        <row r="298">
          <cell r="A298"/>
          <cell r="F298"/>
        </row>
        <row r="299">
          <cell r="A299"/>
          <cell r="F299"/>
        </row>
        <row r="300">
          <cell r="A300"/>
          <cell r="F300"/>
        </row>
        <row r="301">
          <cell r="A301"/>
          <cell r="F301"/>
        </row>
        <row r="302">
          <cell r="A302"/>
          <cell r="F302"/>
        </row>
        <row r="303">
          <cell r="A303"/>
          <cell r="F303"/>
        </row>
        <row r="304">
          <cell r="A304"/>
          <cell r="F304"/>
        </row>
        <row r="305">
          <cell r="A305"/>
          <cell r="F305"/>
        </row>
        <row r="306">
          <cell r="A306"/>
          <cell r="F306"/>
        </row>
        <row r="307">
          <cell r="A307"/>
          <cell r="F307"/>
        </row>
        <row r="308">
          <cell r="A308"/>
          <cell r="F308"/>
        </row>
        <row r="309">
          <cell r="A309"/>
          <cell r="F309"/>
        </row>
        <row r="310">
          <cell r="A310"/>
          <cell r="F310"/>
        </row>
        <row r="311">
          <cell r="A311"/>
          <cell r="F311"/>
        </row>
        <row r="312">
          <cell r="A312"/>
          <cell r="F312"/>
        </row>
        <row r="313">
          <cell r="A313"/>
          <cell r="F313"/>
        </row>
        <row r="314">
          <cell r="A314"/>
          <cell r="F314"/>
        </row>
        <row r="315">
          <cell r="A315"/>
          <cell r="F315"/>
        </row>
        <row r="316">
          <cell r="A316"/>
          <cell r="F316"/>
        </row>
        <row r="317">
          <cell r="A317"/>
          <cell r="F317"/>
        </row>
        <row r="318">
          <cell r="A318"/>
          <cell r="F318"/>
        </row>
        <row r="319">
          <cell r="A319"/>
          <cell r="F319"/>
        </row>
        <row r="320">
          <cell r="A320"/>
          <cell r="F320"/>
        </row>
        <row r="321">
          <cell r="A321"/>
          <cell r="F321"/>
        </row>
        <row r="322">
          <cell r="A322"/>
          <cell r="F322"/>
        </row>
        <row r="323">
          <cell r="A323"/>
          <cell r="F323"/>
        </row>
        <row r="324">
          <cell r="A324"/>
          <cell r="F324"/>
        </row>
        <row r="325">
          <cell r="A325"/>
          <cell r="F325"/>
        </row>
        <row r="326">
          <cell r="A326"/>
          <cell r="F326"/>
        </row>
        <row r="327">
          <cell r="A327"/>
          <cell r="F327"/>
        </row>
        <row r="328">
          <cell r="A328"/>
          <cell r="F328"/>
        </row>
        <row r="329">
          <cell r="A329"/>
          <cell r="F329"/>
        </row>
        <row r="330">
          <cell r="A330"/>
          <cell r="F330"/>
        </row>
        <row r="331">
          <cell r="A331"/>
          <cell r="F331"/>
        </row>
        <row r="332">
          <cell r="A332"/>
          <cell r="F332"/>
        </row>
        <row r="333">
          <cell r="A333"/>
          <cell r="F333"/>
        </row>
        <row r="334">
          <cell r="A334"/>
          <cell r="F334"/>
        </row>
        <row r="335">
          <cell r="A335"/>
          <cell r="F335"/>
        </row>
        <row r="336">
          <cell r="A336"/>
          <cell r="F336"/>
        </row>
        <row r="337">
          <cell r="A337"/>
          <cell r="F337"/>
        </row>
        <row r="338">
          <cell r="A338"/>
          <cell r="F338"/>
        </row>
        <row r="339">
          <cell r="A339"/>
          <cell r="F339"/>
        </row>
        <row r="340">
          <cell r="A340"/>
          <cell r="F340"/>
        </row>
        <row r="341">
          <cell r="A341"/>
          <cell r="F341"/>
        </row>
        <row r="342">
          <cell r="A342"/>
          <cell r="F342"/>
        </row>
        <row r="343">
          <cell r="A343"/>
          <cell r="F343"/>
        </row>
        <row r="344">
          <cell r="A344"/>
          <cell r="F344"/>
        </row>
        <row r="345">
          <cell r="A345"/>
          <cell r="F345"/>
        </row>
        <row r="346">
          <cell r="A346"/>
          <cell r="F346"/>
        </row>
        <row r="347">
          <cell r="A347"/>
          <cell r="F347"/>
        </row>
        <row r="348">
          <cell r="A348"/>
          <cell r="F348"/>
        </row>
        <row r="349">
          <cell r="A349"/>
          <cell r="F349"/>
        </row>
        <row r="350">
          <cell r="A350"/>
          <cell r="F350"/>
        </row>
        <row r="351">
          <cell r="A351"/>
          <cell r="F351"/>
        </row>
        <row r="352">
          <cell r="A352"/>
          <cell r="F352"/>
        </row>
        <row r="353">
          <cell r="A353"/>
          <cell r="F353"/>
        </row>
        <row r="354">
          <cell r="A354"/>
          <cell r="F354"/>
        </row>
        <row r="355">
          <cell r="A355"/>
          <cell r="F355"/>
        </row>
        <row r="356">
          <cell r="A356"/>
          <cell r="F356"/>
        </row>
        <row r="357">
          <cell r="A357"/>
          <cell r="F357"/>
        </row>
        <row r="358">
          <cell r="A358"/>
          <cell r="F358"/>
        </row>
        <row r="359">
          <cell r="A359"/>
          <cell r="F359"/>
        </row>
        <row r="360">
          <cell r="A360"/>
          <cell r="F360"/>
        </row>
        <row r="361">
          <cell r="A361"/>
          <cell r="F361"/>
        </row>
        <row r="362">
          <cell r="A362"/>
          <cell r="F362"/>
        </row>
        <row r="363">
          <cell r="A363"/>
          <cell r="F363"/>
        </row>
        <row r="364">
          <cell r="A364"/>
          <cell r="F364"/>
        </row>
        <row r="365">
          <cell r="A365"/>
          <cell r="F365"/>
        </row>
        <row r="366">
          <cell r="A366"/>
          <cell r="F366"/>
        </row>
        <row r="367">
          <cell r="A367"/>
          <cell r="F367"/>
        </row>
        <row r="368">
          <cell r="A368"/>
          <cell r="F368"/>
        </row>
        <row r="369">
          <cell r="A369"/>
          <cell r="F369"/>
        </row>
        <row r="370">
          <cell r="A370"/>
          <cell r="F370"/>
        </row>
        <row r="371">
          <cell r="A371"/>
          <cell r="F371"/>
        </row>
        <row r="372">
          <cell r="A372"/>
          <cell r="F372"/>
        </row>
        <row r="373">
          <cell r="A373"/>
          <cell r="F373"/>
        </row>
        <row r="374">
          <cell r="A374"/>
          <cell r="F374"/>
        </row>
        <row r="375">
          <cell r="A375"/>
          <cell r="F375"/>
        </row>
        <row r="376">
          <cell r="A376"/>
          <cell r="F376"/>
        </row>
        <row r="377">
          <cell r="A377"/>
          <cell r="F377"/>
        </row>
        <row r="378">
          <cell r="A378"/>
          <cell r="F378"/>
        </row>
        <row r="379">
          <cell r="A379"/>
          <cell r="F379"/>
        </row>
        <row r="380">
          <cell r="A380"/>
          <cell r="F380"/>
        </row>
        <row r="381">
          <cell r="A381"/>
          <cell r="F381"/>
        </row>
        <row r="382">
          <cell r="A382"/>
          <cell r="F382"/>
        </row>
        <row r="383">
          <cell r="A383"/>
          <cell r="F383"/>
        </row>
        <row r="384">
          <cell r="A384"/>
          <cell r="F384"/>
        </row>
        <row r="385">
          <cell r="A385"/>
          <cell r="F385"/>
        </row>
        <row r="386">
          <cell r="A386"/>
          <cell r="F386"/>
        </row>
        <row r="387">
          <cell r="A387"/>
          <cell r="F387"/>
        </row>
        <row r="388">
          <cell r="A388"/>
          <cell r="F388"/>
        </row>
        <row r="389">
          <cell r="A389"/>
          <cell r="F389"/>
        </row>
        <row r="390">
          <cell r="A390"/>
          <cell r="F390"/>
        </row>
        <row r="391">
          <cell r="A391"/>
          <cell r="F391"/>
        </row>
        <row r="392">
          <cell r="A392"/>
          <cell r="F392"/>
        </row>
        <row r="393">
          <cell r="A393"/>
          <cell r="F393"/>
        </row>
        <row r="394">
          <cell r="A394"/>
          <cell r="F394"/>
        </row>
        <row r="395">
          <cell r="A395"/>
          <cell r="F395"/>
        </row>
        <row r="396">
          <cell r="A396"/>
          <cell r="F396"/>
        </row>
        <row r="397">
          <cell r="A397"/>
          <cell r="F397"/>
        </row>
        <row r="398">
          <cell r="A398"/>
          <cell r="F398"/>
        </row>
        <row r="399">
          <cell r="A399"/>
          <cell r="F399"/>
        </row>
        <row r="400">
          <cell r="A400"/>
          <cell r="F400"/>
        </row>
        <row r="401">
          <cell r="A401"/>
          <cell r="F401"/>
        </row>
        <row r="402">
          <cell r="A402"/>
          <cell r="F402"/>
        </row>
        <row r="403">
          <cell r="A403"/>
          <cell r="F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row r="1001">
          <cell r="A1001"/>
        </row>
        <row r="1002">
          <cell r="A1002"/>
        </row>
        <row r="1003">
          <cell r="A1003"/>
        </row>
        <row r="1004">
          <cell r="A1004"/>
        </row>
        <row r="1005">
          <cell r="A1005"/>
        </row>
        <row r="1006">
          <cell r="A1006"/>
        </row>
        <row r="1007">
          <cell r="A1007"/>
        </row>
        <row r="1008">
          <cell r="A1008"/>
        </row>
        <row r="1009">
          <cell r="A1009"/>
        </row>
        <row r="1010">
          <cell r="A1010"/>
        </row>
        <row r="1011">
          <cell r="A1011"/>
        </row>
        <row r="1012">
          <cell r="A1012"/>
        </row>
        <row r="1013">
          <cell r="A1013"/>
        </row>
        <row r="1014">
          <cell r="A1014"/>
        </row>
        <row r="1015">
          <cell r="A1015"/>
        </row>
        <row r="1016">
          <cell r="A1016"/>
        </row>
        <row r="1017">
          <cell r="A1017"/>
        </row>
        <row r="1018">
          <cell r="A1018"/>
        </row>
        <row r="1019">
          <cell r="A1019"/>
        </row>
        <row r="1020">
          <cell r="A1020"/>
        </row>
        <row r="1021">
          <cell r="A1021"/>
        </row>
        <row r="1022">
          <cell r="A1022"/>
        </row>
        <row r="1023">
          <cell r="A1023"/>
        </row>
        <row r="1024">
          <cell r="A1024"/>
        </row>
        <row r="1025">
          <cell r="A1025"/>
        </row>
        <row r="1026">
          <cell r="A1026"/>
        </row>
        <row r="1027">
          <cell r="A1027"/>
        </row>
        <row r="1028">
          <cell r="A1028"/>
        </row>
        <row r="1029">
          <cell r="A1029"/>
        </row>
        <row r="1030">
          <cell r="A1030"/>
        </row>
        <row r="1031">
          <cell r="A1031"/>
        </row>
        <row r="1032">
          <cell r="A1032"/>
        </row>
        <row r="1033">
          <cell r="A1033"/>
        </row>
        <row r="1034">
          <cell r="A1034"/>
        </row>
        <row r="1035">
          <cell r="A1035"/>
        </row>
        <row r="1036">
          <cell r="A1036"/>
        </row>
        <row r="1037">
          <cell r="A1037"/>
        </row>
        <row r="1038">
          <cell r="A1038"/>
        </row>
        <row r="1039">
          <cell r="A1039"/>
        </row>
        <row r="1040">
          <cell r="A1040"/>
        </row>
        <row r="1041">
          <cell r="A1041"/>
        </row>
        <row r="1042">
          <cell r="A1042"/>
        </row>
        <row r="1043">
          <cell r="A1043"/>
        </row>
        <row r="1044">
          <cell r="A1044"/>
        </row>
        <row r="1045">
          <cell r="A1045"/>
        </row>
        <row r="1046">
          <cell r="A1046"/>
        </row>
        <row r="1047">
          <cell r="A1047"/>
        </row>
        <row r="1048">
          <cell r="A1048"/>
        </row>
        <row r="1049">
          <cell r="A1049"/>
        </row>
        <row r="1050">
          <cell r="A1050"/>
        </row>
        <row r="1051">
          <cell r="A1051"/>
        </row>
        <row r="1052">
          <cell r="A1052"/>
        </row>
        <row r="1053">
          <cell r="A1053"/>
        </row>
        <row r="1054">
          <cell r="A1054"/>
        </row>
        <row r="1055">
          <cell r="A1055"/>
        </row>
        <row r="1056">
          <cell r="A1056"/>
        </row>
        <row r="1057">
          <cell r="A1057"/>
        </row>
        <row r="1058">
          <cell r="A1058"/>
        </row>
        <row r="1059">
          <cell r="A1059"/>
        </row>
        <row r="1060">
          <cell r="A1060"/>
        </row>
        <row r="1061">
          <cell r="A1061"/>
        </row>
        <row r="1062">
          <cell r="A1062"/>
        </row>
        <row r="1063">
          <cell r="A1063"/>
        </row>
        <row r="1064">
          <cell r="A1064"/>
        </row>
        <row r="1065">
          <cell r="A1065"/>
        </row>
        <row r="1066">
          <cell r="A1066"/>
        </row>
        <row r="1067">
          <cell r="A1067"/>
        </row>
        <row r="1068">
          <cell r="A1068"/>
        </row>
        <row r="1069">
          <cell r="A1069"/>
        </row>
        <row r="1070">
          <cell r="A1070"/>
        </row>
        <row r="1071">
          <cell r="A1071"/>
        </row>
        <row r="1072">
          <cell r="A1072"/>
        </row>
        <row r="1073">
          <cell r="A1073"/>
        </row>
        <row r="1074">
          <cell r="A1074"/>
        </row>
        <row r="1075">
          <cell r="A1075"/>
        </row>
        <row r="1076">
          <cell r="A1076"/>
        </row>
        <row r="1077">
          <cell r="A1077"/>
        </row>
        <row r="1078">
          <cell r="A1078"/>
        </row>
        <row r="1079">
          <cell r="A1079"/>
        </row>
        <row r="1080">
          <cell r="A1080"/>
        </row>
        <row r="1081">
          <cell r="A1081"/>
        </row>
        <row r="1082">
          <cell r="A1082"/>
        </row>
        <row r="1083">
          <cell r="A1083"/>
        </row>
        <row r="1084">
          <cell r="A1084"/>
        </row>
        <row r="1085">
          <cell r="A1085"/>
        </row>
        <row r="1086">
          <cell r="A1086"/>
        </row>
        <row r="1087">
          <cell r="A1087"/>
        </row>
        <row r="1088">
          <cell r="A1088"/>
        </row>
        <row r="1089">
          <cell r="A1089"/>
        </row>
        <row r="1090">
          <cell r="A1090"/>
        </row>
        <row r="1091">
          <cell r="A1091"/>
        </row>
        <row r="1092">
          <cell r="A1092"/>
        </row>
        <row r="1093">
          <cell r="A1093"/>
        </row>
        <row r="1094">
          <cell r="A1094"/>
        </row>
        <row r="1095">
          <cell r="A1095"/>
        </row>
        <row r="1096">
          <cell r="A1096"/>
        </row>
        <row r="1097">
          <cell r="A1097"/>
        </row>
        <row r="1098">
          <cell r="A1098"/>
        </row>
        <row r="1099">
          <cell r="A1099"/>
        </row>
        <row r="1100">
          <cell r="A1100"/>
        </row>
        <row r="1101">
          <cell r="A1101"/>
        </row>
        <row r="1102">
          <cell r="A1102"/>
        </row>
        <row r="1103">
          <cell r="A1103"/>
        </row>
        <row r="1104">
          <cell r="A1104"/>
        </row>
        <row r="1105">
          <cell r="A1105"/>
        </row>
        <row r="1106">
          <cell r="A1106"/>
        </row>
        <row r="1107">
          <cell r="A1107"/>
        </row>
        <row r="1108">
          <cell r="A1108"/>
        </row>
        <row r="1109">
          <cell r="A1109"/>
        </row>
        <row r="1110">
          <cell r="A1110"/>
        </row>
        <row r="1111">
          <cell r="A1111"/>
        </row>
        <row r="1112">
          <cell r="A1112"/>
        </row>
        <row r="1113">
          <cell r="A1113"/>
        </row>
        <row r="1114">
          <cell r="A1114"/>
        </row>
        <row r="1115">
          <cell r="A1115"/>
        </row>
        <row r="1116">
          <cell r="A1116"/>
        </row>
        <row r="1117">
          <cell r="A1117"/>
        </row>
        <row r="1118">
          <cell r="A1118"/>
        </row>
        <row r="1119">
          <cell r="A1119"/>
        </row>
        <row r="1120">
          <cell r="A1120"/>
        </row>
        <row r="1121">
          <cell r="A1121"/>
        </row>
        <row r="1122">
          <cell r="A1122"/>
        </row>
        <row r="1123">
          <cell r="A1123"/>
        </row>
        <row r="1124">
          <cell r="A1124"/>
        </row>
        <row r="1125">
          <cell r="A1125"/>
        </row>
        <row r="1126">
          <cell r="A1126"/>
        </row>
        <row r="1127">
          <cell r="A1127"/>
        </row>
        <row r="1128">
          <cell r="A1128"/>
        </row>
        <row r="1129">
          <cell r="A1129"/>
        </row>
        <row r="1130">
          <cell r="A1130"/>
        </row>
        <row r="1131">
          <cell r="A1131"/>
        </row>
        <row r="1132">
          <cell r="A1132"/>
        </row>
        <row r="1133">
          <cell r="A1133"/>
        </row>
        <row r="1134">
          <cell r="A1134"/>
        </row>
        <row r="1135">
          <cell r="A1135"/>
        </row>
        <row r="1136">
          <cell r="A1136"/>
        </row>
        <row r="1137">
          <cell r="A1137"/>
        </row>
        <row r="1138">
          <cell r="A1138"/>
        </row>
        <row r="1139">
          <cell r="A1139"/>
        </row>
        <row r="1140">
          <cell r="A1140"/>
        </row>
        <row r="1141">
          <cell r="A1141"/>
        </row>
        <row r="1142">
          <cell r="A1142"/>
        </row>
        <row r="1143">
          <cell r="A1143"/>
        </row>
        <row r="1144">
          <cell r="A1144"/>
        </row>
        <row r="1145">
          <cell r="A1145"/>
        </row>
        <row r="1146">
          <cell r="A1146"/>
        </row>
        <row r="1147">
          <cell r="A1147"/>
        </row>
        <row r="1148">
          <cell r="A1148"/>
        </row>
        <row r="1149">
          <cell r="A1149"/>
        </row>
        <row r="1150">
          <cell r="A1150"/>
        </row>
        <row r="1151">
          <cell r="A1151"/>
        </row>
        <row r="1152">
          <cell r="A1152"/>
        </row>
        <row r="1153">
          <cell r="A1153"/>
        </row>
        <row r="1154">
          <cell r="A1154"/>
        </row>
        <row r="1155">
          <cell r="A1155"/>
        </row>
        <row r="1156">
          <cell r="A1156"/>
        </row>
        <row r="1157">
          <cell r="A1157"/>
        </row>
        <row r="1158">
          <cell r="A1158"/>
        </row>
        <row r="1159">
          <cell r="A1159"/>
        </row>
        <row r="1160">
          <cell r="A1160"/>
        </row>
        <row r="1161">
          <cell r="A1161"/>
        </row>
        <row r="1162">
          <cell r="A1162"/>
        </row>
        <row r="1163">
          <cell r="A1163"/>
        </row>
        <row r="1164">
          <cell r="A1164"/>
        </row>
        <row r="1165">
          <cell r="A1165"/>
        </row>
        <row r="1166">
          <cell r="A1166"/>
        </row>
        <row r="1167">
          <cell r="A1167"/>
        </row>
        <row r="1168">
          <cell r="A1168"/>
        </row>
        <row r="1169">
          <cell r="A1169"/>
        </row>
        <row r="1170">
          <cell r="A1170"/>
        </row>
        <row r="1171">
          <cell r="A1171"/>
        </row>
        <row r="1172">
          <cell r="A1172"/>
        </row>
        <row r="1173">
          <cell r="A1173"/>
        </row>
        <row r="1174">
          <cell r="A1174"/>
        </row>
        <row r="1175">
          <cell r="A1175"/>
        </row>
        <row r="1176">
          <cell r="A1176"/>
        </row>
        <row r="1177">
          <cell r="A1177"/>
        </row>
        <row r="1178">
          <cell r="A1178"/>
        </row>
        <row r="1179">
          <cell r="A1179"/>
        </row>
        <row r="1180">
          <cell r="A1180"/>
        </row>
        <row r="1181">
          <cell r="A1181"/>
        </row>
        <row r="1182">
          <cell r="A1182"/>
        </row>
        <row r="1183">
          <cell r="A1183"/>
        </row>
        <row r="1184">
          <cell r="A1184"/>
        </row>
        <row r="1185">
          <cell r="A1185"/>
        </row>
        <row r="1186">
          <cell r="A1186"/>
        </row>
        <row r="1187">
          <cell r="A1187"/>
        </row>
        <row r="1188">
          <cell r="A1188"/>
        </row>
        <row r="1189">
          <cell r="A1189"/>
        </row>
        <row r="1190">
          <cell r="A1190"/>
        </row>
        <row r="1191">
          <cell r="A1191"/>
        </row>
        <row r="1192">
          <cell r="A1192"/>
        </row>
        <row r="1193">
          <cell r="A1193"/>
        </row>
        <row r="1194">
          <cell r="A1194"/>
        </row>
        <row r="1195">
          <cell r="A1195"/>
        </row>
        <row r="1196">
          <cell r="A1196"/>
        </row>
        <row r="1197">
          <cell r="A1197"/>
        </row>
        <row r="1198">
          <cell r="A1198"/>
        </row>
        <row r="1199">
          <cell r="A1199"/>
        </row>
        <row r="1200">
          <cell r="A1200"/>
        </row>
        <row r="1201">
          <cell r="A1201"/>
        </row>
        <row r="1202">
          <cell r="A1202"/>
        </row>
        <row r="1203">
          <cell r="A1203"/>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4">
          <cell r="I84" t="str">
            <v/>
          </cell>
          <cell r="J84" t="str">
            <v/>
          </cell>
          <cell r="K84" t="str">
            <v/>
          </cell>
          <cell r="L84" t="str">
            <v/>
          </cell>
          <cell r="M84" t="str">
            <v/>
          </cell>
          <cell r="N84" t="str">
            <v/>
          </cell>
          <cell r="O84" t="str">
            <v/>
          </cell>
          <cell r="P84" t="str">
            <v/>
          </cell>
          <cell r="Q84" t="str">
            <v/>
          </cell>
          <cell r="R84" t="str">
            <v/>
          </cell>
        </row>
        <row r="85">
          <cell r="H85" t="str">
            <v>REC10YSVCS</v>
          </cell>
          <cell r="I85" t="str">
            <v/>
          </cell>
          <cell r="J85" t="str">
            <v/>
          </cell>
          <cell r="K85" t="str">
            <v/>
          </cell>
          <cell r="L85" t="str">
            <v/>
          </cell>
          <cell r="M85" t="str">
            <v/>
          </cell>
          <cell r="N85" t="str">
            <v/>
          </cell>
          <cell r="O85" t="str">
            <v/>
          </cell>
          <cell r="P85" t="str">
            <v/>
          </cell>
          <cell r="Q85" t="str">
            <v/>
          </cell>
          <cell r="R85" t="str">
            <v/>
          </cell>
        </row>
        <row r="86">
          <cell r="H86" t="str">
            <v>REC10YOTHLOC</v>
          </cell>
          <cell r="I86" t="str">
            <v/>
          </cell>
          <cell r="J86" t="str">
            <v/>
          </cell>
          <cell r="K86" t="str">
            <v/>
          </cell>
          <cell r="L86" t="str">
            <v/>
          </cell>
          <cell r="M86" t="str">
            <v/>
          </cell>
          <cell r="N86" t="str">
            <v/>
          </cell>
          <cell r="O86" t="str">
            <v/>
          </cell>
          <cell r="P86" t="str">
            <v/>
          </cell>
          <cell r="Q86" t="str">
            <v/>
          </cell>
          <cell r="R86" t="str">
            <v/>
          </cell>
        </row>
        <row r="87">
          <cell r="H87" t="str">
            <v>REC09YSVCS</v>
          </cell>
          <cell r="I87" t="str">
            <v/>
          </cell>
          <cell r="J87" t="str">
            <v/>
          </cell>
          <cell r="K87" t="str">
            <v/>
          </cell>
          <cell r="L87" t="str">
            <v/>
          </cell>
          <cell r="M87" t="str">
            <v/>
          </cell>
          <cell r="N87" t="str">
            <v/>
          </cell>
          <cell r="O87" t="str">
            <v/>
          </cell>
          <cell r="P87" t="str">
            <v/>
          </cell>
          <cell r="Q87" t="str">
            <v/>
          </cell>
          <cell r="R87" t="str">
            <v/>
          </cell>
        </row>
        <row r="88">
          <cell r="H88" t="str">
            <v>REC09YOTHLOC</v>
          </cell>
          <cell r="I88" t="str">
            <v/>
          </cell>
          <cell r="J88" t="str">
            <v/>
          </cell>
          <cell r="K88" t="str">
            <v/>
          </cell>
          <cell r="L88" t="str">
            <v/>
          </cell>
          <cell r="M88" t="str">
            <v/>
          </cell>
          <cell r="N88" t="str">
            <v/>
          </cell>
          <cell r="O88" t="str">
            <v/>
          </cell>
          <cell r="P88" t="str">
            <v/>
          </cell>
          <cell r="Q88" t="str">
            <v/>
          </cell>
          <cell r="R88" t="str">
            <v/>
          </cell>
        </row>
        <row r="89">
          <cell r="H89" t="str">
            <v>SC</v>
          </cell>
          <cell r="I89" t="str">
            <v/>
          </cell>
          <cell r="J89" t="str">
            <v/>
          </cell>
          <cell r="K89" t="str">
            <v/>
          </cell>
          <cell r="L89" t="str">
            <v/>
          </cell>
          <cell r="M89" t="str">
            <v/>
          </cell>
          <cell r="N89" t="str">
            <v/>
          </cell>
          <cell r="O89" t="str">
            <v/>
          </cell>
          <cell r="P89" t="str">
            <v/>
          </cell>
          <cell r="Q89" t="str">
            <v/>
          </cell>
          <cell r="R89" t="str">
            <v/>
          </cell>
        </row>
        <row r="90">
          <cell r="H90" t="str">
            <v>SS</v>
          </cell>
          <cell r="I90" t="str">
            <v/>
          </cell>
          <cell r="J90" t="str">
            <v/>
          </cell>
          <cell r="K90" t="str">
            <v/>
          </cell>
          <cell r="L90" t="str">
            <v/>
          </cell>
          <cell r="M90" t="str">
            <v/>
          </cell>
          <cell r="N90" t="str">
            <v/>
          </cell>
          <cell r="O90" t="str">
            <v/>
          </cell>
          <cell r="P90" t="str">
            <v/>
          </cell>
          <cell r="Q90" t="str">
            <v/>
          </cell>
          <cell r="R90" t="str">
            <v/>
          </cell>
        </row>
        <row r="91">
          <cell r="H91" t="str">
            <v>RF</v>
          </cell>
          <cell r="I91" t="str">
            <v/>
          </cell>
          <cell r="J91" t="str">
            <v/>
          </cell>
          <cell r="K91" t="str">
            <v/>
          </cell>
          <cell r="L91" t="str">
            <v/>
          </cell>
          <cell r="M91" t="str">
            <v/>
          </cell>
          <cell r="N91" t="str">
            <v/>
          </cell>
          <cell r="O91" t="str">
            <v/>
          </cell>
          <cell r="P91" t="str">
            <v/>
          </cell>
          <cell r="Q91" t="str">
            <v/>
          </cell>
          <cell r="R91" t="str">
            <v/>
          </cell>
        </row>
        <row r="92">
          <cell r="H92" t="str">
            <v>H</v>
          </cell>
          <cell r="I92" t="str">
            <v/>
          </cell>
          <cell r="J92" t="str">
            <v/>
          </cell>
          <cell r="K92" t="str">
            <v/>
          </cell>
          <cell r="L92" t="str">
            <v/>
          </cell>
          <cell r="M92" t="str">
            <v/>
          </cell>
          <cell r="N92" t="str">
            <v/>
          </cell>
          <cell r="O92" t="str">
            <v/>
          </cell>
          <cell r="P92" t="str">
            <v/>
          </cell>
          <cell r="Q92" t="str">
            <v/>
          </cell>
          <cell r="R92" t="str">
            <v/>
          </cell>
        </row>
        <row r="93">
          <cell r="H93" t="str">
            <v>SPL</v>
          </cell>
          <cell r="I93" t="str">
            <v/>
          </cell>
          <cell r="J93" t="str">
            <v/>
          </cell>
          <cell r="K93" t="str">
            <v/>
          </cell>
          <cell r="L93" t="str">
            <v/>
          </cell>
          <cell r="M93" t="str">
            <v/>
          </cell>
          <cell r="N93" t="str">
            <v/>
          </cell>
          <cell r="O93" t="str">
            <v/>
          </cell>
          <cell r="P93" t="str">
            <v/>
          </cell>
          <cell r="Q93" t="str">
            <v/>
          </cell>
          <cell r="R93" t="str">
            <v/>
          </cell>
        </row>
        <row r="94">
          <cell r="H94" t="str">
            <v>6A</v>
          </cell>
          <cell r="I94" t="str">
            <v/>
          </cell>
          <cell r="J94" t="str">
            <v/>
          </cell>
          <cell r="K94" t="str">
            <v/>
          </cell>
          <cell r="L94" t="str">
            <v/>
          </cell>
          <cell r="M94" t="str">
            <v/>
          </cell>
          <cell r="N94" t="str">
            <v/>
          </cell>
          <cell r="O94" t="str">
            <v/>
          </cell>
          <cell r="P94" t="str">
            <v/>
          </cell>
          <cell r="Q94" t="str">
            <v/>
          </cell>
          <cell r="R94" t="str">
            <v/>
          </cell>
        </row>
        <row r="95">
          <cell r="H95" t="str">
            <v>6B</v>
          </cell>
          <cell r="I95" t="str">
            <v/>
          </cell>
          <cell r="J95" t="str">
            <v/>
          </cell>
          <cell r="K95" t="str">
            <v/>
          </cell>
          <cell r="L95" t="str">
            <v/>
          </cell>
          <cell r="M95" t="str">
            <v/>
          </cell>
          <cell r="N95" t="str">
            <v/>
          </cell>
          <cell r="O95" t="str">
            <v/>
          </cell>
          <cell r="P95" t="str">
            <v/>
          </cell>
          <cell r="Q95" t="str">
            <v/>
          </cell>
          <cell r="R95" t="str">
            <v/>
          </cell>
        </row>
        <row r="96">
          <cell r="H96" t="str">
            <v>6C</v>
          </cell>
          <cell r="I96" t="str">
            <v/>
          </cell>
          <cell r="J96" t="str">
            <v/>
          </cell>
          <cell r="K96" t="str">
            <v/>
          </cell>
          <cell r="L96" t="str">
            <v/>
          </cell>
          <cell r="M96" t="str">
            <v/>
          </cell>
          <cell r="N96" t="str">
            <v/>
          </cell>
          <cell r="O96" t="str">
            <v/>
          </cell>
          <cell r="P96" t="str">
            <v/>
          </cell>
          <cell r="Q96" t="str">
            <v/>
          </cell>
          <cell r="R96" t="str">
            <v/>
          </cell>
        </row>
      </sheetData>
      <sheetData sheetId="11">
        <row r="84">
          <cell r="I84" t="str">
            <v/>
          </cell>
          <cell r="J84" t="str">
            <v/>
          </cell>
          <cell r="K84" t="str">
            <v/>
          </cell>
          <cell r="L84" t="str">
            <v/>
          </cell>
          <cell r="M84" t="str">
            <v/>
          </cell>
          <cell r="N84" t="str">
            <v/>
          </cell>
          <cell r="O84" t="str">
            <v/>
          </cell>
          <cell r="P84" t="str">
            <v/>
          </cell>
          <cell r="Q84" t="str">
            <v/>
          </cell>
          <cell r="R84" t="str">
            <v/>
          </cell>
        </row>
      </sheetData>
      <sheetData sheetId="12" refreshError="1"/>
      <sheetData sheetId="13" refreshError="1"/>
    </sheetDataSet>
  </externalBook>
</externalLink>
</file>

<file path=xl/tables/table1.xml><?xml version="1.0" encoding="utf-8"?>
<table xmlns="http://schemas.openxmlformats.org/spreadsheetml/2006/main" id="1" name="HistoricalData" displayName="HistoricalData" ref="A6:G11" totalsRowShown="0" headerRowDxfId="229" headerRowBorderDxfId="228" tableBorderDxfId="227">
  <autoFilter ref="A6:G1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tableColumn id="2" name="...with a regular diploma" dataDxfId="226"/>
    <tableColumn id="3" name="…with an alternate high school diploma" dataDxfId="225"/>
    <tableColumn id="4" name="…by reaching maximum age" dataDxfId="224"/>
    <tableColumn id="5" name="…by receiving a certificate" dataDxfId="223"/>
    <tableColumn id="6" name="…by dropping out" dataDxfId="222"/>
    <tableColumn id="7" name="Total number of exiters" dataDxfId="221">
      <calculatedColumnFormula>SUM(B7:F7)</calculatedColumnFormula>
    </tableColumn>
  </tableColumns>
  <tableStyleInfo name="IDC Table" showFirstColumn="0" showLastColumn="0" showRowStripes="0" showColumnStripes="0"/>
  <extLst>
    <ext xmlns:x14="http://schemas.microsoft.com/office/spreadsheetml/2009/9/main" uri="{504A1905-F514-4f6f-8877-14C23A59335A}">
      <x14:table altTextSummary="Blank table for entering five years of historical data for Indicators 1 and 2."/>
    </ext>
  </extLst>
</table>
</file>

<file path=xl/tables/table10.xml><?xml version="1.0" encoding="utf-8"?>
<table xmlns="http://schemas.openxmlformats.org/spreadsheetml/2006/main" id="10" name="Ind1StartEndData" displayName="Ind1StartEndData" ref="A4:G9" totalsRowShown="0" headerRowDxfId="146" headerRowBorderDxfId="145" tableBorderDxfId="144">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143">
      <calculatedColumnFormula>Ind1PredictData[[#This Row],[School year]]</calculatedColumnFormula>
    </tableColumn>
    <tableColumn id="2" name="...with a regular diploma" dataDxfId="142">
      <calculatedColumnFormula>'Indicators 1 &amp; 2 Data Entry'!B7</calculatedColumnFormula>
    </tableColumn>
    <tableColumn id="3" name="…with an alternate high school diploma" dataDxfId="141">
      <calculatedColumnFormula>'Indicators 1 &amp; 2 Data Entry'!C7</calculatedColumnFormula>
    </tableColumn>
    <tableColumn id="4" name="…by reaching maximum age" dataDxfId="140">
      <calculatedColumnFormula>'Indicators 1 &amp; 2 Data Entry'!D7</calculatedColumnFormula>
    </tableColumn>
    <tableColumn id="5" name="…by receiving a certificate" dataDxfId="139">
      <calculatedColumnFormula>'Indicators 1 &amp; 2 Data Entry'!E7</calculatedColumnFormula>
    </tableColumn>
    <tableColumn id="6" name="…by dropping out" dataDxfId="138">
      <calculatedColumnFormula>'Indicators 1 &amp; 2 Data Entry'!F7</calculatedColumnFormula>
    </tableColumn>
    <tableColumn id="7" name="Total number of exiters" dataDxfId="137">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1 targets."/>
    </ext>
  </extLst>
</table>
</file>

<file path=xl/tables/table11.xml><?xml version="1.0" encoding="utf-8"?>
<table xmlns="http://schemas.openxmlformats.org/spreadsheetml/2006/main" id="11" name="Ind1StartEndTargets" displayName="Ind1StartEndTargets" ref="A14:B24" totalsRowShown="0" headerRowBorderDxfId="136" tableBorderDxfId="135">
  <autoFilter ref="A14:B24">
    <filterColumn colId="0" hiddenButton="1"/>
    <filterColumn colId="1" hiddenButton="1"/>
  </autoFilter>
  <tableColumns count="2">
    <tableColumn id="1" name="School year" dataDxfId="134">
      <calculatedColumnFormula>'Indicator 1 Predicting Trend'!A19</calculatedColumnFormula>
    </tableColumn>
    <tableColumn id="2" name="Indicator 1 data and targets" dataDxfId="133">
      <calculatedColumnFormula>B4/G4</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Start With the End Goal method for Indicator 1 listed by school year in ascending order."/>
    </ext>
  </extLst>
</table>
</file>

<file path=xl/tables/table12.xml><?xml version="1.0" encoding="utf-8"?>
<table xmlns="http://schemas.openxmlformats.org/spreadsheetml/2006/main" id="12" name="Ind1AcceleratedData" displayName="Ind1AcceleratedData" ref="A4:G9" totalsRowShown="0" headerRowDxfId="129" headerRowBorderDxfId="128" tableBorderDxfId="127">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126">
      <calculatedColumnFormula>Ind1PredictData[[#This Row],[School year]]</calculatedColumnFormula>
    </tableColumn>
    <tableColumn id="2" name="...with a regular diploma" dataDxfId="125">
      <calculatedColumnFormula>'Indicators 1 &amp; 2 Data Entry'!B7</calculatedColumnFormula>
    </tableColumn>
    <tableColumn id="3" name="…with an alternate high school diploma" dataDxfId="124">
      <calculatedColumnFormula>'Indicators 1 &amp; 2 Data Entry'!C7</calculatedColumnFormula>
    </tableColumn>
    <tableColumn id="4" name="…by reaching maximum age" dataDxfId="123">
      <calculatedColumnFormula>'Indicators 1 &amp; 2 Data Entry'!D7</calculatedColumnFormula>
    </tableColumn>
    <tableColumn id="5" name="…by receiving a certificate" dataDxfId="122">
      <calculatedColumnFormula>'Indicators 1 &amp; 2 Data Entry'!E7</calculatedColumnFormula>
    </tableColumn>
    <tableColumn id="6" name="…by dropping out" dataDxfId="121">
      <calculatedColumnFormula>'Indicators 1 &amp; 2 Data Entry'!F7</calculatedColumnFormula>
    </tableColumn>
    <tableColumn id="7" name="Total number of exiters" dataDxfId="120">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1 targets."/>
    </ext>
  </extLst>
</table>
</file>

<file path=xl/tables/table13.xml><?xml version="1.0" encoding="utf-8"?>
<table xmlns="http://schemas.openxmlformats.org/spreadsheetml/2006/main" id="13" name="Ind1AcceleratedTargets" displayName="Ind1AcceleratedTargets" ref="A14:C24" totalsRowShown="0" headerRowDxfId="119" headerRowBorderDxfId="118" tableBorderDxfId="117" totalsRowBorderDxfId="116">
  <autoFilter ref="A14:C24">
    <filterColumn colId="0" hiddenButton="1"/>
    <filterColumn colId="1" hiddenButton="1"/>
    <filterColumn colId="2" hiddenButton="1"/>
  </autoFilter>
  <tableColumns count="3">
    <tableColumn id="1" name="School year" dataDxfId="115">
      <calculatedColumnFormula>'Indicator 1 Predicting Trend'!A19</calculatedColumnFormula>
    </tableColumn>
    <tableColumn id="2" name="Indicator 1 data and targets" dataDxfId="114">
      <calculatedColumnFormula>B6/G6</calculatedColumnFormula>
    </tableColumn>
    <tableColumn id="3" name="Increase in percentage points" dataDxfId="113"/>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as well as increase in percentage points from the prior year for the Accelerated Growth method for Indicator 1, listed by school year in ascending order."/>
    </ext>
  </extLst>
</table>
</file>

<file path=xl/tables/table14.xml><?xml version="1.0" encoding="utf-8"?>
<table xmlns="http://schemas.openxmlformats.org/spreadsheetml/2006/main" id="24" name="Ind1Summary" displayName="Ind1Summary" ref="A5:F15" totalsRowShown="0" headerRowDxfId="110" headerRowBorderDxfId="109" tableBorderDxfId="108">
  <autoFilter ref="A5:F15">
    <filterColumn colId="0" hiddenButton="1"/>
    <filterColumn colId="1" hiddenButton="1"/>
    <filterColumn colId="2" hiddenButton="1"/>
    <filterColumn colId="3" hiddenButton="1"/>
    <filterColumn colId="4" hiddenButton="1"/>
    <filterColumn colId="5" hiddenButton="1"/>
  </autoFilter>
  <tableColumns count="6">
    <tableColumn id="1" name="School year" dataDxfId="107">
      <calculatedColumnFormula>'Indicator 1 Predicting Trend'!A5</calculatedColumnFormula>
    </tableColumn>
    <tableColumn id="2" name="Predicting Trend" dataDxfId="106">
      <calculatedColumnFormula>'Indicator 1 Predicting Trend'!B19</calculatedColumnFormula>
    </tableColumn>
    <tableColumn id="3" name="Fixed Percent Increase" dataDxfId="105">
      <calculatedColumnFormula>'Ind. 1 Fixed Percent Increase'!B15</calculatedColumnFormula>
    </tableColumn>
    <tableColumn id="4" name="Average Increase" dataDxfId="104">
      <calculatedColumnFormula>'Indicator 1 Average Increase'!B14</calculatedColumnFormula>
    </tableColumn>
    <tableColumn id="5" name="Start With the End Goal" dataDxfId="103">
      <calculatedColumnFormula>'Ind. 1 Start With the End Goal '!B15</calculatedColumnFormula>
    </tableColumn>
    <tableColumn id="6" name="Accelerated Growth" dataDxfId="102">
      <calculatedColumnFormula>'Indicator 1 Accelerated Growth'!B15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calculated targets for all methods for Indicator 1, listed by school year in ascending order."/>
    </ext>
  </extLst>
</table>
</file>

<file path=xl/tables/table15.xml><?xml version="1.0" encoding="utf-8"?>
<table xmlns="http://schemas.openxmlformats.org/spreadsheetml/2006/main" id="14" name="Ind2PredictData" displayName="Ind2PredictData" ref="A4:G14" totalsRowShown="0" headerRowDxfId="99" headerRowBorderDxfId="98" tableBorderDxfId="97">
  <autoFilter ref="A4: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96">
      <calculatedColumnFormula>Ind1PredictData[[#This Row],[School year]]</calculatedColumnFormula>
    </tableColumn>
    <tableColumn id="2" name="...with a regular diploma" dataDxfId="95"/>
    <tableColumn id="3" name="…with an alternate high school diploma" dataDxfId="94">
      <calculatedColumnFormula>HistoricalData[[#This Row],[...with a regular diploma]]</calculatedColumnFormula>
    </tableColumn>
    <tableColumn id="4" name="…by reaching maximum age" dataDxfId="93">
      <calculatedColumnFormula>'Indicators 1 &amp; 2 Data Entry'!D7</calculatedColumnFormula>
    </tableColumn>
    <tableColumn id="5" name="…by receiving a certificate" dataDxfId="92">
      <calculatedColumnFormula>'Indicators 1 &amp; 2 Data Entry'!E7</calculatedColumnFormula>
    </tableColumn>
    <tableColumn id="6" name="…by dropping out" dataDxfId="91">
      <calculatedColumnFormula>'Indicators 1 &amp; 2 Data Entry'!F7</calculatedColumnFormula>
    </tableColumn>
    <tableColumn id="7" name="Total number of exiters" dataDxfId="90">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projected data table from the Data Entry tab used to calculate Indicator 2 targets."/>
    </ext>
  </extLst>
</table>
</file>

<file path=xl/tables/table16.xml><?xml version="1.0" encoding="utf-8"?>
<table xmlns="http://schemas.openxmlformats.org/spreadsheetml/2006/main" id="15" name="Ind2PredictTargets" displayName="Ind2PredictTargets" ref="A18:B28" totalsRowShown="0" headerRowBorderDxfId="89" tableBorderDxfId="88">
  <autoFilter ref="A18:B28">
    <filterColumn colId="0" hiddenButton="1"/>
    <filterColumn colId="1" hiddenButton="1"/>
  </autoFilter>
  <tableColumns count="2">
    <tableColumn id="1" name="School year" dataDxfId="87">
      <calculatedColumnFormula>'Indicator 1 Predicting Trend'!A19</calculatedColumnFormula>
    </tableColumn>
    <tableColumn id="2" name="Indicator 2 data and targets" dataDxfId="86">
      <calculatedColumnFormula>F5/G5</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Predicting Trend method for Indicator 2 listed by school year in ascending order."/>
    </ext>
  </extLst>
</table>
</file>

<file path=xl/tables/table17.xml><?xml version="1.0" encoding="utf-8"?>
<table xmlns="http://schemas.openxmlformats.org/spreadsheetml/2006/main" id="16" name="Ind2FixedData" displayName="Ind2FixedData" ref="A4:G9" totalsRowShown="0" headerRowDxfId="83" headerRowBorderDxfId="82" tableBorderDxfId="81">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80">
      <calculatedColumnFormula>Ind1PredictData[[#This Row],[School year]]</calculatedColumnFormula>
    </tableColumn>
    <tableColumn id="2" name="...with a regular diploma" dataDxfId="79">
      <calculatedColumnFormula>'Indicators 1 &amp; 2 Data Entry'!B7</calculatedColumnFormula>
    </tableColumn>
    <tableColumn id="3" name="…with an alternate high school diploma" dataDxfId="78">
      <calculatedColumnFormula>'Indicators 1 &amp; 2 Data Entry'!C7</calculatedColumnFormula>
    </tableColumn>
    <tableColumn id="4" name="…by reaching maximum age" dataDxfId="77">
      <calculatedColumnFormula>'Indicators 1 &amp; 2 Data Entry'!D7</calculatedColumnFormula>
    </tableColumn>
    <tableColumn id="5" name="…by receiving a certificate" dataDxfId="76">
      <calculatedColumnFormula>'Indicators 1 &amp; 2 Data Entry'!E7</calculatedColumnFormula>
    </tableColumn>
    <tableColumn id="6" name="…by dropping out" dataDxfId="75">
      <calculatedColumnFormula>'Indicators 1 &amp; 2 Data Entry'!F7</calculatedColumnFormula>
    </tableColumn>
    <tableColumn id="7" name="Total number of exiters" dataDxfId="74">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2 targets."/>
    </ext>
  </extLst>
</table>
</file>

<file path=xl/tables/table18.xml><?xml version="1.0" encoding="utf-8"?>
<table xmlns="http://schemas.openxmlformats.org/spreadsheetml/2006/main" id="17" name="Ind2FixedTargets" displayName="Ind2FixedTargets" ref="A14:B24" totalsRowShown="0" headerRowBorderDxfId="73" tableBorderDxfId="72">
  <autoFilter ref="A14:B24">
    <filterColumn colId="0" hiddenButton="1"/>
    <filterColumn colId="1" hiddenButton="1"/>
  </autoFilter>
  <tableColumns count="2">
    <tableColumn id="1" name="School year" dataDxfId="71">
      <calculatedColumnFormula>'Indicator 1 Predicting Trend'!A19</calculatedColumnFormula>
    </tableColumn>
    <tableColumn id="2" name="Indicator 2 data and targets" dataDxfId="70" dataCellStyle="Percent"/>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Fixed Percent Decrease method for Indicator 2 listed by school year in ascending order."/>
    </ext>
  </extLst>
</table>
</file>

<file path=xl/tables/table19.xml><?xml version="1.0" encoding="utf-8"?>
<table xmlns="http://schemas.openxmlformats.org/spreadsheetml/2006/main" id="18" name="Ind2AverageData" displayName="Ind2AverageData" ref="A4:G9" totalsRowShown="0" headerRowDxfId="64" headerRowBorderDxfId="63" tableBorderDxfId="62">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61">
      <calculatedColumnFormula>Ind1PredictData[[#This Row],[School year]]</calculatedColumnFormula>
    </tableColumn>
    <tableColumn id="2" name="...with a regular diploma" dataDxfId="60">
      <calculatedColumnFormula>'Indicators 1 &amp; 2 Data Entry'!B7</calculatedColumnFormula>
    </tableColumn>
    <tableColumn id="3" name="…with an alternate high school diploma" dataDxfId="59">
      <calculatedColumnFormula>'Indicators 1 &amp; 2 Data Entry'!C7</calculatedColumnFormula>
    </tableColumn>
    <tableColumn id="4" name="…by reaching maximum age" dataDxfId="58">
      <calculatedColumnFormula>'Indicators 1 &amp; 2 Data Entry'!D7</calculatedColumnFormula>
    </tableColumn>
    <tableColumn id="5" name="…by receiving a certificate" dataDxfId="57">
      <calculatedColumnFormula>'Indicators 1 &amp; 2 Data Entry'!E7</calculatedColumnFormula>
    </tableColumn>
    <tableColumn id="6" name="…by dropping out" dataDxfId="56">
      <calculatedColumnFormula>'Indicators 1 &amp; 2 Data Entry'!F7</calculatedColumnFormula>
    </tableColumn>
    <tableColumn id="7" name="Total number of exiters" dataDxfId="55">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2 targets."/>
    </ext>
  </extLst>
</table>
</file>

<file path=xl/tables/table2.xml><?xml version="1.0" encoding="utf-8"?>
<table xmlns="http://schemas.openxmlformats.org/spreadsheetml/2006/main" id="3" name="ProjectedData" displayName="ProjectedData" ref="A16:G21" totalsRowShown="0" headerRowDxfId="220" headerRowBorderDxfId="219" tableBorderDxfId="218">
  <autoFilter ref="A16:G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217"/>
    <tableColumn id="2" name="...with a regular diploma" dataDxfId="216"/>
    <tableColumn id="3" name="…with an alternate high school diploma" dataDxfId="215"/>
    <tableColumn id="4" name="…by reaching maximum age" dataDxfId="214"/>
    <tableColumn id="5" name="…by receiving a certificate" dataDxfId="213"/>
    <tableColumn id="6" name="…by dropping out" dataDxfId="212"/>
    <tableColumn id="7" name="Total projected number of exiters" dataDxfId="211">
      <calculatedColumnFormula>SUM(B17:F17)</calculatedColumnFormula>
    </tableColumn>
  </tableColumns>
  <tableStyleInfo name="IDC Table" showFirstColumn="0" showLastColumn="0" showRowStripes="0" showColumnStripes="0"/>
  <extLst>
    <ext xmlns:x14="http://schemas.microsoft.com/office/spreadsheetml/2009/9/main" uri="{504A1905-F514-4f6f-8877-14C23A59335A}">
      <x14:table altTextSummary="Blank table for entering five years of projected data for Indicators 1 and 2. Required for calculation of Predicting Trend method."/>
    </ext>
  </extLst>
</table>
</file>

<file path=xl/tables/table20.xml><?xml version="1.0" encoding="utf-8"?>
<table xmlns="http://schemas.openxmlformats.org/spreadsheetml/2006/main" id="19" name="Ind2AverageTargets" displayName="Ind2AverageTargets" ref="A13:D23" totalsRowShown="0" headerRowDxfId="54" headerRowBorderDxfId="53" tableBorderDxfId="52" totalsRowBorderDxfId="51">
  <autoFilter ref="A13:D23">
    <filterColumn colId="0" hiddenButton="1"/>
    <filterColumn colId="1" hiddenButton="1"/>
    <filterColumn colId="2" hiddenButton="1"/>
    <filterColumn colId="3" hiddenButton="1"/>
  </autoFilter>
  <tableColumns count="4">
    <tableColumn id="1" name="School year" dataDxfId="50">
      <calculatedColumnFormula>'Indicator 1 Predicting Trend'!A19</calculatedColumnFormula>
    </tableColumn>
    <tableColumn id="2" name="Indicator 2 data and targets" dataDxfId="49" dataCellStyle="Percent"/>
    <tableColumn id="3" name="Year-to-year change" dataDxfId="48"/>
    <tableColumn id="4" name="Average change" dataDxfId="47"/>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year-to-year changes for years up to and including the baseline year, and average change for the baseline year for the Average Decrease method for Indicator 2 listed by school year in ascending order."/>
    </ext>
  </extLst>
</table>
</file>

<file path=xl/tables/table21.xml><?xml version="1.0" encoding="utf-8"?>
<table xmlns="http://schemas.openxmlformats.org/spreadsheetml/2006/main" id="20" name="Ind2StartEndData" displayName="Ind2StartEndData" ref="A4:G9" totalsRowShown="0" headerRowDxfId="44" headerRowBorderDxfId="43" tableBorderDxfId="42">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41">
      <calculatedColumnFormula>Ind1PredictData[[#This Row],[School year]]</calculatedColumnFormula>
    </tableColumn>
    <tableColumn id="2" name="...with a regular diploma" dataDxfId="40">
      <calculatedColumnFormula>'Indicators 1 &amp; 2 Data Entry'!B7</calculatedColumnFormula>
    </tableColumn>
    <tableColumn id="3" name="…with an alternate high school diploma" dataDxfId="39">
      <calculatedColumnFormula>'Indicators 1 &amp; 2 Data Entry'!C7</calculatedColumnFormula>
    </tableColumn>
    <tableColumn id="4" name="…by reaching maximum age" dataDxfId="38">
      <calculatedColumnFormula>'Indicators 1 &amp; 2 Data Entry'!D7</calculatedColumnFormula>
    </tableColumn>
    <tableColumn id="5" name="…by receiving a certificate" dataDxfId="37">
      <calculatedColumnFormula>'Indicators 1 &amp; 2 Data Entry'!E7</calculatedColumnFormula>
    </tableColumn>
    <tableColumn id="6" name="…by dropping out" dataDxfId="36">
      <calculatedColumnFormula>'Indicators 1 &amp; 2 Data Entry'!F7</calculatedColumnFormula>
    </tableColumn>
    <tableColumn id="7" name="Total number of exiters" dataDxfId="35">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2 targets."/>
    </ext>
  </extLst>
</table>
</file>

<file path=xl/tables/table22.xml><?xml version="1.0" encoding="utf-8"?>
<table xmlns="http://schemas.openxmlformats.org/spreadsheetml/2006/main" id="21" name="Ind2StartEndTargets" displayName="Ind2StartEndTargets" ref="A14:B24" totalsRowShown="0" headerRowBorderDxfId="34" tableBorderDxfId="33">
  <autoFilter ref="A14:B24">
    <filterColumn colId="0" hiddenButton="1"/>
    <filterColumn colId="1" hiddenButton="1"/>
  </autoFilter>
  <tableColumns count="2">
    <tableColumn id="1" name="School year" dataDxfId="32">
      <calculatedColumnFormula>'Indicator 1 Predicting Trend'!A19</calculatedColumnFormula>
    </tableColumn>
    <tableColumn id="2" name="Indicator 2 data and targets" dataDxfId="31" dataCellStyle="Percent"/>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Start With the End Goal method for Indicator 2 listed by school year in ascending order."/>
    </ext>
  </extLst>
</table>
</file>

<file path=xl/tables/table23.xml><?xml version="1.0" encoding="utf-8"?>
<table xmlns="http://schemas.openxmlformats.org/spreadsheetml/2006/main" id="22" name="Ind2AccleratedData" displayName="Ind2AccleratedData" ref="A4:G9" totalsRowShown="0" headerRowDxfId="27" headerRowBorderDxfId="26" tableBorderDxfId="25">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24">
      <calculatedColumnFormula>Ind1PredictData[[#This Row],[School year]]</calculatedColumnFormula>
    </tableColumn>
    <tableColumn id="2" name="...with a regular diploma" dataDxfId="23">
      <calculatedColumnFormula>'Indicators 1 &amp; 2 Data Entry'!B7</calculatedColumnFormula>
    </tableColumn>
    <tableColumn id="3" name="…with an alternate high school diploma" dataDxfId="22">
      <calculatedColumnFormula>'Indicators 1 &amp; 2 Data Entry'!C7</calculatedColumnFormula>
    </tableColumn>
    <tableColumn id="4" name="…by reaching maximum age" dataDxfId="21">
      <calculatedColumnFormula>'Indicators 1 &amp; 2 Data Entry'!D7</calculatedColumnFormula>
    </tableColumn>
    <tableColumn id="5" name="…by receiving a certificate" dataDxfId="20">
      <calculatedColumnFormula>'Indicators 1 &amp; 2 Data Entry'!E7</calculatedColumnFormula>
    </tableColumn>
    <tableColumn id="6" name="…by dropping out" dataDxfId="19">
      <calculatedColumnFormula>'Indicators 1 &amp; 2 Data Entry'!F7</calculatedColumnFormula>
    </tableColumn>
    <tableColumn id="7" name="Total number of exiters" dataDxfId="18">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2 targets."/>
    </ext>
  </extLst>
</table>
</file>

<file path=xl/tables/table24.xml><?xml version="1.0" encoding="utf-8"?>
<table xmlns="http://schemas.openxmlformats.org/spreadsheetml/2006/main" id="23" name="Ind2AcceleratedTargets" displayName="Ind2AcceleratedTargets" ref="A14:C24" totalsRowShown="0" headerRowDxfId="17" headerRowBorderDxfId="16" tableBorderDxfId="15" totalsRowBorderDxfId="14">
  <autoFilter ref="A14:C24">
    <filterColumn colId="0" hiddenButton="1"/>
    <filterColumn colId="1" hiddenButton="1"/>
    <filterColumn colId="2" hiddenButton="1"/>
  </autoFilter>
  <tableColumns count="3">
    <tableColumn id="1" name="School year" dataDxfId="13">
      <calculatedColumnFormula>'Indicator 1 Predicting Trend'!A19</calculatedColumnFormula>
    </tableColumn>
    <tableColumn id="2" name="Indicator 2 data and targets" dataDxfId="12" dataCellStyle="Percent"/>
    <tableColumn id="3" name="Decrease in percentage points" dataDxfId="11" dataCellStyle="Percent"/>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as well as ecrease in percentage points from the prior year for the Accelerated Growth method for Indicator 2, listed by school year in ascending order."/>
    </ext>
  </extLst>
</table>
</file>

<file path=xl/tables/table25.xml><?xml version="1.0" encoding="utf-8"?>
<table xmlns="http://schemas.openxmlformats.org/spreadsheetml/2006/main" id="25" name="Ind2Summary" displayName="Ind2Summary" ref="A5:F15" totalsRowShown="0" headerRowDxfId="8" headerRowBorderDxfId="7" tableBorderDxfId="6">
  <autoFilter ref="A5:F15">
    <filterColumn colId="0" hiddenButton="1"/>
    <filterColumn colId="1" hiddenButton="1"/>
    <filterColumn colId="2" hiddenButton="1"/>
    <filterColumn colId="3" hiddenButton="1"/>
    <filterColumn colId="4" hiddenButton="1"/>
    <filterColumn colId="5" hiddenButton="1"/>
  </autoFilter>
  <tableColumns count="6">
    <tableColumn id="1" name="School year" dataDxfId="5">
      <calculatedColumnFormula>'Indicator 2 Predicting Trend'!A5</calculatedColumnFormula>
    </tableColumn>
    <tableColumn id="2" name="Predicting Trend" dataDxfId="4">
      <calculatedColumnFormula>'Indicator 2 Predicting Trend'!B19</calculatedColumnFormula>
    </tableColumn>
    <tableColumn id="3" name="Fixed Percent Decrease" dataDxfId="3">
      <calculatedColumnFormula>'Ind. 2 Fixed Percent Decrease'!B15</calculatedColumnFormula>
    </tableColumn>
    <tableColumn id="4" name="Average Decrease" dataDxfId="2">
      <calculatedColumnFormula>'Indicator 2 Average Decrease'!B14</calculatedColumnFormula>
    </tableColumn>
    <tableColumn id="5" name="Start With the End Goal" dataDxfId="1">
      <calculatedColumnFormula>'Ind. 2 Start With the End Goal'!B15</calculatedColumnFormula>
    </tableColumn>
    <tableColumn id="6" name="Exponential Growth" dataDxfId="0">
      <calculatedColumnFormula>'Indicator 2 Accelerated Growth'!B15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calculated targets for all methods for Indicator 2, listed by school year in ascending order."/>
    </ext>
  </extLst>
</table>
</file>

<file path=xl/tables/table3.xml><?xml version="1.0" encoding="utf-8"?>
<table xmlns="http://schemas.openxmlformats.org/spreadsheetml/2006/main" id="5" name="IndCalcs" displayName="IndCalcs" ref="A3:C8" totalsRowShown="0" headerRowDxfId="210" dataDxfId="208" headerRowBorderDxfId="209" tableBorderDxfId="207" totalsRowBorderDxfId="206">
  <autoFilter ref="A3:C8">
    <filterColumn colId="0" hiddenButton="1"/>
    <filterColumn colId="1" hiddenButton="1"/>
    <filterColumn colId="2" hiddenButton="1"/>
  </autoFilter>
  <tableColumns count="3">
    <tableColumn id="1" name="School year" dataDxfId="205"/>
    <tableColumn id="2" name="Indicator 1: Percent of youth with IEPs exiting special education due to graduating with a regular high school diploma" dataDxfId="204" dataCellStyle="Percent">
      <calculatedColumnFormula>'Indicators 1 &amp; 2 Data Entry'!B7/'Indicators 1 &amp; 2 Data Entry'!G7</calculatedColumnFormula>
    </tableColumn>
    <tableColumn id="3" name="Indicator 2: Percent of youth with IEPs exiting special education due to dropping out" dataDxfId="203" dataCellStyle="Percent">
      <calculatedColumnFormula>'Indicators 1 &amp; 2 Data Entry'!F7/'Indicators 1 &amp; 2 Data Entry'!G7</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calculated indicator data as entered in the historical data entry table from the Data Entry tab for Indicators 1 and 2."/>
    </ext>
  </extLst>
</table>
</file>

<file path=xl/tables/table4.xml><?xml version="1.0" encoding="utf-8"?>
<table xmlns="http://schemas.openxmlformats.org/spreadsheetml/2006/main" id="2" name="Ind1PredictData" displayName="Ind1PredictData" ref="A4:G14" totalsRowShown="0" headerRowDxfId="200" headerRowBorderDxfId="199" tableBorderDxfId="198">
  <autoFilter ref="A4:G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calculatedColumnFormula>HistoricalData[[#This Row],[School year]]</calculatedColumnFormula>
    </tableColumn>
    <tableColumn id="2" name="...with a regular diploma" dataDxfId="197"/>
    <tableColumn id="3" name="…with an alternate high school diploma" dataDxfId="196">
      <calculatedColumnFormula>HistoricalData[[#This Row],[...with a regular diploma]]</calculatedColumnFormula>
    </tableColumn>
    <tableColumn id="4" name="…by reaching maximum age" dataDxfId="195">
      <calculatedColumnFormula>'Indicators 1 &amp; 2 Data Entry'!D12</calculatedColumnFormula>
    </tableColumn>
    <tableColumn id="5" name="…by receiving a certificate" dataDxfId="194">
      <calculatedColumnFormula>'Indicators 1 &amp; 2 Data Entry'!E12</calculatedColumnFormula>
    </tableColumn>
    <tableColumn id="6" name="…by dropping out" dataDxfId="193">
      <calculatedColumnFormula>'Indicators 1 &amp; 2 Data Entry'!F12</calculatedColumnFormula>
    </tableColumn>
    <tableColumn id="7" name="Total number of exiters" dataDxfId="192">
      <calculatedColumnFormula>'Indicators 1 &amp; 2 Data Entry'!G7</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projected data table from the Data Entry tab used to calculate Indicator 1 targets."/>
    </ext>
  </extLst>
</table>
</file>

<file path=xl/tables/table5.xml><?xml version="1.0" encoding="utf-8"?>
<table xmlns="http://schemas.openxmlformats.org/spreadsheetml/2006/main" id="4" name="Ind1PredictTargets" displayName="Ind1PredictTargets" ref="A18:B28" totalsRowShown="0" headerRowBorderDxfId="191" tableBorderDxfId="190">
  <autoFilter ref="A18:B28">
    <filterColumn colId="0" hiddenButton="1"/>
    <filterColumn colId="1" hiddenButton="1"/>
  </autoFilter>
  <tableColumns count="2">
    <tableColumn id="1" name="School year" dataDxfId="189"/>
    <tableColumn id="2" name="Indicator 1 data and targets"/>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Predicting Trend method for Indicator 1 listed by school year in ascending order."/>
    </ext>
  </extLst>
</table>
</file>

<file path=xl/tables/table6.xml><?xml version="1.0" encoding="utf-8"?>
<table xmlns="http://schemas.openxmlformats.org/spreadsheetml/2006/main" id="6" name="Ind1FixedData" displayName="Ind1FixedData" ref="A4:G9" totalsRowShown="0" headerRowDxfId="186" headerRowBorderDxfId="185" tableBorderDxfId="184">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183">
      <calculatedColumnFormula>Ind1PredictData[[#This Row],[School year]]</calculatedColumnFormula>
    </tableColumn>
    <tableColumn id="2" name="...with a regular diploma" dataDxfId="182">
      <calculatedColumnFormula>'Indicators 1 &amp; 2 Data Entry'!B7</calculatedColumnFormula>
    </tableColumn>
    <tableColumn id="3" name="…with an alternate high school diploma" dataDxfId="181">
      <calculatedColumnFormula>'Indicators 1 &amp; 2 Data Entry'!C7</calculatedColumnFormula>
    </tableColumn>
    <tableColumn id="4" name="…by reaching maximum age" dataDxfId="180">
      <calculatedColumnFormula>'Indicators 1 &amp; 2 Data Entry'!D7</calculatedColumnFormula>
    </tableColumn>
    <tableColumn id="5" name="…by receiving a certificate" dataDxfId="179">
      <calculatedColumnFormula>'Indicators 1 &amp; 2 Data Entry'!E7</calculatedColumnFormula>
    </tableColumn>
    <tableColumn id="6" name="…by dropping out" dataDxfId="178">
      <calculatedColumnFormula>'Indicators 1 &amp; 2 Data Entry'!F7</calculatedColumnFormula>
    </tableColumn>
    <tableColumn id="7" name="Total number of exiters" dataDxfId="177">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1 targets."/>
    </ext>
  </extLst>
</table>
</file>

<file path=xl/tables/table7.xml><?xml version="1.0" encoding="utf-8"?>
<table xmlns="http://schemas.openxmlformats.org/spreadsheetml/2006/main" id="7" name="Ind1FixedTargets" displayName="Ind1FixedTargets" ref="A14:B24" totalsRowShown="0" headerRowBorderDxfId="176" tableBorderDxfId="175">
  <autoFilter ref="A14:B24">
    <filterColumn colId="0" hiddenButton="1"/>
    <filterColumn colId="1" hiddenButton="1"/>
  </autoFilter>
  <tableColumns count="2">
    <tableColumn id="1" name="School year" dataDxfId="174"/>
    <tableColumn id="2" name="Indicator 1 data and targets" dataDxfId="173">
      <calculatedColumnFormula>B4/G4</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for the Fixed Percent Increase method for Indicator 1 listed by school year in ascending order."/>
    </ext>
  </extLst>
</table>
</file>

<file path=xl/tables/table8.xml><?xml version="1.0" encoding="utf-8"?>
<table xmlns="http://schemas.openxmlformats.org/spreadsheetml/2006/main" id="8" name="Ind1AverageData" displayName="Ind1AverageData" ref="A4:G9" totalsRowShown="0" headerRowDxfId="167" headerRowBorderDxfId="166" tableBorderDxfId="165">
  <autoFilter ref="A4:G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chool year" dataDxfId="164">
      <calculatedColumnFormula>Ind1PredictData[[#This Row],[School year]]</calculatedColumnFormula>
    </tableColumn>
    <tableColumn id="2" name="...with a regular diploma" dataDxfId="163"/>
    <tableColumn id="3" name="…with an alternate high school diploma" dataDxfId="162"/>
    <tableColumn id="4" name="…by reaching maximum age" dataDxfId="161"/>
    <tableColumn id="5" name="…by receiving a certificate" dataDxfId="160"/>
    <tableColumn id="6" name="…by dropping out" dataDxfId="159"/>
    <tableColumn id="7" name="Total number of exiters" dataDxfId="158">
      <calculatedColumnFormula>SUM(B5:F5)</calculatedColumnFormula>
    </tableColumn>
  </tableColumns>
  <tableStyleInfo name="IDC Table" showFirstColumn="0" showLastColumn="0" showRowStripes="0" showColumnStripes="0"/>
  <extLst>
    <ext xmlns:x14="http://schemas.microsoft.com/office/spreadsheetml/2009/9/main" uri="{504A1905-F514-4f6f-8877-14C23A59335A}">
      <x14:table altTextSummary="Displays data as entered in the historical data table from the Data Entry tab used to calculate Indicator 1 targets."/>
    </ext>
  </extLst>
</table>
</file>

<file path=xl/tables/table9.xml><?xml version="1.0" encoding="utf-8"?>
<table xmlns="http://schemas.openxmlformats.org/spreadsheetml/2006/main" id="9" name="Ind1AverageTargets" displayName="Ind1AverageTargets" ref="A13:D23" totalsRowShown="0" headerRowDxfId="157" dataDxfId="155" headerRowBorderDxfId="156" tableBorderDxfId="154" totalsRowBorderDxfId="153">
  <autoFilter ref="A13:D23">
    <filterColumn colId="0" hiddenButton="1"/>
    <filterColumn colId="1" hiddenButton="1"/>
    <filterColumn colId="2" hiddenButton="1"/>
    <filterColumn colId="3" hiddenButton="1"/>
  </autoFilter>
  <tableColumns count="4">
    <tableColumn id="1" name="School year" dataDxfId="152">
      <calculatedColumnFormula>'Indicator 1 Predicting Trend'!A18</calculatedColumnFormula>
    </tableColumn>
    <tableColumn id="2" name="Indicator 1 data and targets" dataDxfId="151">
      <calculatedColumnFormula>B4/G4</calculatedColumnFormula>
    </tableColumn>
    <tableColumn id="3" name="Year-to-year change" dataDxfId="150"/>
    <tableColumn id="4" name="Average change" dataDxfId="149"/>
  </tableColumns>
  <tableStyleInfo name="TableStyleMedium2" showFirstColumn="0" showLastColumn="0" showRowStripes="0" showColumnStripes="0"/>
  <extLst>
    <ext xmlns:x14="http://schemas.microsoft.com/office/spreadsheetml/2009/9/main" uri="{504A1905-F514-4f6f-8877-14C23A59335A}">
      <x14:table altTextSummary="Displays data and calculated targets, year-to-year changes for years up to and including the baseline year, and average change for the baseline year for the Average Increase method for Indicator 1 listed by school year in ascending order."/>
    </ext>
  </extLst>
</table>
</file>

<file path=xl/theme/theme1.xml><?xml version="1.0" encoding="utf-8"?>
<a:theme xmlns:a="http://schemas.openxmlformats.org/drawingml/2006/main" name="Office Theme">
  <a:themeElements>
    <a:clrScheme name="Target Setting Toolkit Palette">
      <a:dk1>
        <a:sysClr val="windowText" lastClr="000000"/>
      </a:dk1>
      <a:lt1>
        <a:sysClr val="window" lastClr="FFFFFF"/>
      </a:lt1>
      <a:dk2>
        <a:srgbClr val="44546A"/>
      </a:dk2>
      <a:lt2>
        <a:srgbClr val="E7E6E6"/>
      </a:lt2>
      <a:accent1>
        <a:srgbClr val="853CB5"/>
      </a:accent1>
      <a:accent2>
        <a:srgbClr val="26847A"/>
      </a:accent2>
      <a:accent3>
        <a:srgbClr val="01579B"/>
      </a:accent3>
      <a:accent4>
        <a:srgbClr val="FF00F7"/>
      </a:accent4>
      <a:accent5>
        <a:srgbClr val="FF9C1A"/>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DEAdata@westat.com" TargetMode="External"/><Relationship Id="rId1" Type="http://schemas.openxmlformats.org/officeDocument/2006/relationships/hyperlink" Target="https://ideadat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table" Target="../tables/table16.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18.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table" Target="../tables/table20.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table" Target="../tables/table2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table" Target="../tables/table24.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7.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1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5A64"/>
  </sheetPr>
  <dimension ref="A1:T18"/>
  <sheetViews>
    <sheetView showGridLines="0" tabSelected="1" zoomScaleNormal="100" workbookViewId="0">
      <selection activeCell="B7" sqref="B7"/>
    </sheetView>
  </sheetViews>
  <sheetFormatPr defaultColWidth="0" defaultRowHeight="15" customHeight="1" zeroHeight="1" x14ac:dyDescent="0.3"/>
  <cols>
    <col min="1" max="1" width="3.5546875" customWidth="1"/>
    <col min="2" max="2" width="128.44140625" customWidth="1"/>
    <col min="3" max="3" width="9.44140625" hidden="1" customWidth="1"/>
    <col min="4" max="4" width="8.5546875" hidden="1" customWidth="1"/>
    <col min="5" max="20" width="0" hidden="1" customWidth="1"/>
    <col min="21" max="16384" width="9.44140625" hidden="1"/>
  </cols>
  <sheetData>
    <row r="1" spans="2:20" ht="14.4" x14ac:dyDescent="0.3"/>
    <row r="2" spans="2:20" ht="14.4" x14ac:dyDescent="0.3"/>
    <row r="3" spans="2:20" ht="14.4" x14ac:dyDescent="0.3"/>
    <row r="4" spans="2:20" ht="14.4" x14ac:dyDescent="0.3"/>
    <row r="5" spans="2:20" ht="14.4" x14ac:dyDescent="0.3"/>
    <row r="6" spans="2:20" ht="18" x14ac:dyDescent="0.3">
      <c r="B6" s="25" t="s">
        <v>59</v>
      </c>
      <c r="C6" s="26"/>
      <c r="D6" s="26"/>
      <c r="E6" s="26"/>
      <c r="F6" s="26"/>
      <c r="G6" s="26"/>
      <c r="H6" s="26"/>
      <c r="I6" s="26"/>
      <c r="J6" s="26"/>
      <c r="K6" s="27"/>
      <c r="L6" s="27"/>
      <c r="M6" s="27"/>
      <c r="N6" s="27"/>
      <c r="O6" s="27"/>
      <c r="P6" s="27"/>
      <c r="Q6" s="27"/>
      <c r="R6" s="27"/>
      <c r="S6" s="27"/>
    </row>
    <row r="7" spans="2:20" ht="62.25" customHeight="1" x14ac:dyDescent="0.3">
      <c r="B7" s="28" t="s">
        <v>98</v>
      </c>
      <c r="C7" s="29"/>
      <c r="D7" s="29"/>
      <c r="E7" s="29"/>
      <c r="F7" s="29"/>
      <c r="G7" s="29"/>
      <c r="H7" s="29"/>
      <c r="I7" s="29"/>
      <c r="J7" s="29"/>
      <c r="K7" s="29"/>
      <c r="L7" s="29"/>
      <c r="M7" s="29"/>
      <c r="N7" s="29"/>
      <c r="O7" s="29"/>
      <c r="P7" s="29"/>
      <c r="Q7" s="29"/>
      <c r="R7" s="29"/>
    </row>
    <row r="8" spans="2:20" ht="23.25" customHeight="1" x14ac:dyDescent="0.3">
      <c r="B8" s="30" t="s">
        <v>21</v>
      </c>
      <c r="C8" s="30"/>
      <c r="D8" s="30"/>
      <c r="E8" s="30"/>
      <c r="F8" s="30"/>
      <c r="G8" s="30"/>
      <c r="H8" s="30"/>
      <c r="I8" s="30"/>
      <c r="J8" s="30"/>
      <c r="K8" s="30"/>
      <c r="L8" s="30"/>
      <c r="M8" s="30"/>
      <c r="N8" s="30"/>
      <c r="O8" s="30"/>
      <c r="P8" s="30"/>
      <c r="Q8" s="30"/>
      <c r="R8" s="30"/>
      <c r="S8" s="30"/>
    </row>
    <row r="9" spans="2:20" ht="29.25" customHeight="1" x14ac:dyDescent="0.3">
      <c r="B9" s="31" t="s">
        <v>22</v>
      </c>
      <c r="C9" s="32"/>
      <c r="D9" s="32"/>
      <c r="E9" s="32"/>
      <c r="F9" s="33"/>
      <c r="G9" s="34"/>
      <c r="H9" s="33"/>
      <c r="I9" s="33"/>
      <c r="J9" s="33"/>
      <c r="K9" s="32"/>
      <c r="L9" s="32"/>
      <c r="M9" s="32"/>
      <c r="N9" s="32"/>
      <c r="O9" s="32"/>
      <c r="P9" s="32"/>
      <c r="Q9" s="33"/>
      <c r="R9" s="32"/>
      <c r="S9" s="32"/>
    </row>
    <row r="10" spans="2:20" ht="47.25" customHeight="1" x14ac:dyDescent="0.3">
      <c r="B10" s="35" t="s">
        <v>23</v>
      </c>
      <c r="C10" s="35"/>
      <c r="D10" s="35"/>
      <c r="E10" s="35"/>
      <c r="F10" s="35"/>
      <c r="G10" s="35"/>
      <c r="H10" s="35"/>
      <c r="I10" s="35"/>
      <c r="J10" s="35"/>
      <c r="K10" s="35"/>
      <c r="L10" s="35"/>
      <c r="M10" s="35"/>
      <c r="N10" s="35"/>
      <c r="O10" s="35"/>
      <c r="P10" s="35"/>
      <c r="Q10" s="35"/>
      <c r="R10" s="35"/>
      <c r="S10" s="35"/>
    </row>
    <row r="11" spans="2:20" ht="55.5" customHeight="1" x14ac:dyDescent="0.3">
      <c r="B11" s="36" t="s">
        <v>24</v>
      </c>
      <c r="C11" s="36"/>
      <c r="D11" s="36"/>
      <c r="E11" s="36"/>
      <c r="F11" s="36"/>
      <c r="G11" s="36"/>
      <c r="H11" s="36"/>
      <c r="I11" s="36"/>
      <c r="J11" s="36"/>
      <c r="K11" s="36"/>
      <c r="L11" s="36"/>
      <c r="M11" s="36"/>
      <c r="N11" s="36"/>
      <c r="O11" s="36"/>
      <c r="P11" s="36"/>
      <c r="Q11" s="36"/>
      <c r="R11" s="36"/>
      <c r="S11" s="36"/>
    </row>
    <row r="12" spans="2:20" ht="21" customHeight="1" x14ac:dyDescent="0.3">
      <c r="B12" s="37" t="s">
        <v>25</v>
      </c>
      <c r="C12" s="38"/>
      <c r="D12" s="38"/>
      <c r="E12" s="38"/>
      <c r="F12" s="38"/>
      <c r="G12" s="38"/>
      <c r="H12" s="38"/>
      <c r="I12" s="38"/>
      <c r="J12" s="38"/>
      <c r="K12" s="38"/>
      <c r="L12" s="38"/>
      <c r="M12" s="38"/>
      <c r="N12" s="38"/>
      <c r="O12" s="38"/>
      <c r="P12" s="38"/>
      <c r="Q12" s="38"/>
      <c r="R12" s="38"/>
      <c r="S12" s="38"/>
    </row>
    <row r="13" spans="2:20" ht="18.75" customHeight="1" x14ac:dyDescent="0.3">
      <c r="B13" s="39" t="s">
        <v>26</v>
      </c>
      <c r="C13" s="39"/>
      <c r="D13" s="39"/>
      <c r="E13" s="39"/>
      <c r="F13" s="39"/>
      <c r="G13" s="39"/>
      <c r="H13" s="39"/>
      <c r="I13" s="39"/>
      <c r="J13" s="39"/>
      <c r="K13" s="40"/>
      <c r="L13" s="40"/>
      <c r="M13" s="40"/>
      <c r="N13" s="40"/>
      <c r="O13" s="40"/>
      <c r="P13" s="40"/>
      <c r="Q13" s="40"/>
      <c r="R13" s="40"/>
      <c r="S13" s="40"/>
    </row>
    <row r="14" spans="2:20" ht="14.4" x14ac:dyDescent="0.3">
      <c r="B14" s="33"/>
      <c r="C14" s="32"/>
      <c r="D14" s="32"/>
      <c r="E14" s="32"/>
      <c r="F14" s="32"/>
      <c r="G14" s="32"/>
      <c r="H14" s="32"/>
      <c r="I14" s="32"/>
      <c r="J14" s="32"/>
      <c r="K14" s="32"/>
      <c r="L14" s="32"/>
      <c r="M14" s="32"/>
      <c r="N14" s="32"/>
      <c r="O14" s="32"/>
      <c r="P14" s="32"/>
      <c r="Q14" s="32"/>
      <c r="R14" s="32"/>
      <c r="S14" s="32"/>
    </row>
    <row r="15" spans="2:20" ht="19.5" customHeight="1" x14ac:dyDescent="0.3">
      <c r="B15" s="72" t="s">
        <v>96</v>
      </c>
      <c r="C15" s="36"/>
      <c r="D15" s="36"/>
      <c r="E15" s="36"/>
      <c r="F15" s="36"/>
      <c r="G15" s="36"/>
      <c r="H15" s="36"/>
      <c r="I15" s="36"/>
      <c r="J15" s="36"/>
      <c r="K15" s="36"/>
      <c r="L15" s="36"/>
      <c r="M15" s="36"/>
      <c r="N15" s="36"/>
      <c r="O15" s="36"/>
      <c r="P15" s="36"/>
      <c r="Q15" s="36"/>
      <c r="R15" s="36"/>
      <c r="S15" s="41"/>
    </row>
    <row r="16" spans="2:20" ht="43.5" customHeight="1" x14ac:dyDescent="0.3">
      <c r="B16" s="43" t="s">
        <v>97</v>
      </c>
      <c r="C16" s="42"/>
      <c r="D16" s="42"/>
      <c r="E16" s="42"/>
      <c r="F16" s="42"/>
      <c r="G16" s="42"/>
      <c r="H16" s="42"/>
      <c r="I16" s="42"/>
      <c r="J16" s="42"/>
      <c r="K16" s="42"/>
      <c r="L16" s="42"/>
      <c r="M16" s="42"/>
      <c r="N16" s="42"/>
      <c r="O16" s="42"/>
      <c r="P16" s="42"/>
      <c r="Q16" s="42"/>
      <c r="R16" s="42"/>
      <c r="S16" s="42"/>
      <c r="T16" s="42"/>
    </row>
    <row r="17" ht="15" customHeight="1" x14ac:dyDescent="0.3"/>
    <row r="18" ht="15" customHeight="1" x14ac:dyDescent="0.3"/>
  </sheetData>
  <sheetProtection algorithmName="SHA-512" hashValue="XsJbHeZQ9RpP5cMoVGyfQ7sAZYy6H63O/B/ViPjd1XLGSZZqZuuVD2Q9AuxYyWMKlNTPhhmrGtacGPd0nJ+PjQ==" saltValue="4KfU5Or8uvbn79owj8Kcfg==" spinCount="100000" sheet="1" scenarios="1"/>
  <hyperlinks>
    <hyperlink ref="B13" r:id="rId1" display="www.ideadata.org"/>
    <hyperlink ref="B9" r:id="rId2"/>
  </hyperlinks>
  <pageMargins left="0.7" right="0.7" top="0.75" bottom="0.75" header="0.3" footer="0.3"/>
  <pageSetup orientation="portrait" verticalDpi="30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8FF"/>
  </sheetPr>
  <dimension ref="A1:Q40"/>
  <sheetViews>
    <sheetView showGridLines="0" workbookViewId="0"/>
  </sheetViews>
  <sheetFormatPr defaultColWidth="0" defaultRowHeight="14.4" zeroHeight="1" x14ac:dyDescent="0.3"/>
  <cols>
    <col min="1" max="1" width="31.5546875" customWidth="1"/>
    <col min="2" max="6" width="15.5546875" customWidth="1"/>
    <col min="7" max="17" width="9.109375" customWidth="1"/>
    <col min="18" max="16384" width="9.109375" hidden="1"/>
  </cols>
  <sheetData>
    <row r="1" spans="1:9" ht="57" customHeight="1" x14ac:dyDescent="0.3">
      <c r="B1" s="60" t="s">
        <v>87</v>
      </c>
      <c r="C1" s="8"/>
      <c r="D1" s="8"/>
      <c r="E1" s="8"/>
      <c r="F1" s="8"/>
    </row>
    <row r="2" spans="1:9" ht="57" customHeight="1" x14ac:dyDescent="0.3">
      <c r="A2" s="69" t="s">
        <v>51</v>
      </c>
      <c r="B2" s="67">
        <f>'Indicators 1 &amp; 2 Data Entry'!B3</f>
        <v>0</v>
      </c>
    </row>
    <row r="3" spans="1:9" x14ac:dyDescent="0.3"/>
    <row r="4" spans="1:9" x14ac:dyDescent="0.3">
      <c r="B4" s="7" t="s">
        <v>13</v>
      </c>
      <c r="C4" s="7"/>
      <c r="D4" s="7"/>
      <c r="E4" s="7"/>
      <c r="F4" s="7"/>
    </row>
    <row r="5" spans="1:9" ht="28.8" x14ac:dyDescent="0.3">
      <c r="A5" s="54" t="s">
        <v>54</v>
      </c>
      <c r="B5" s="55" t="s">
        <v>71</v>
      </c>
      <c r="C5" s="55" t="s">
        <v>72</v>
      </c>
      <c r="D5" s="55" t="s">
        <v>73</v>
      </c>
      <c r="E5" s="55" t="s">
        <v>74</v>
      </c>
      <c r="F5" s="55" t="s">
        <v>75</v>
      </c>
    </row>
    <row r="6" spans="1:9" x14ac:dyDescent="0.3">
      <c r="A6" s="18">
        <f>'Indicator 1 Predicting Trend'!A5</f>
        <v>0</v>
      </c>
      <c r="B6" s="44" t="e">
        <f>'Indicator 1 Predicting Trend'!B19</f>
        <v>#DIV/0!</v>
      </c>
      <c r="C6" s="44" t="e">
        <f>'Ind. 1 Fixed Percent Increase'!B15</f>
        <v>#DIV/0!</v>
      </c>
      <c r="D6" s="45" t="str">
        <f>'Indicator 1 Average Increase'!B14</f>
        <v/>
      </c>
      <c r="E6" s="45" t="e">
        <f>'Ind. 1 Start With the End Goal '!B15</f>
        <v>#DIV/0!</v>
      </c>
      <c r="F6" s="45" t="e">
        <f>'Indicator 1 Accelerated Growth'!B15</f>
        <v>#DIV/0!</v>
      </c>
    </row>
    <row r="7" spans="1:9" x14ac:dyDescent="0.3">
      <c r="A7" s="18">
        <f>'Indicator 1 Predicting Trend'!A6</f>
        <v>0</v>
      </c>
      <c r="B7" s="44" t="e">
        <f>'Indicator 1 Predicting Trend'!B20</f>
        <v>#DIV/0!</v>
      </c>
      <c r="C7" s="44" t="e">
        <f>'Ind. 1 Fixed Percent Increase'!B16</f>
        <v>#DIV/0!</v>
      </c>
      <c r="D7" s="45" t="str">
        <f>'Indicator 1 Average Increase'!B15</f>
        <v/>
      </c>
      <c r="E7" s="45" t="e">
        <f>'Ind. 1 Start With the End Goal '!B16</f>
        <v>#DIV/0!</v>
      </c>
      <c r="F7" s="45" t="e">
        <f>'Indicator 1 Accelerated Growth'!B16</f>
        <v>#DIV/0!</v>
      </c>
    </row>
    <row r="8" spans="1:9" x14ac:dyDescent="0.3">
      <c r="A8" s="18">
        <f>'Indicator 1 Predicting Trend'!A7</f>
        <v>0</v>
      </c>
      <c r="B8" s="44" t="e">
        <f>'Indicator 1 Predicting Trend'!B21</f>
        <v>#DIV/0!</v>
      </c>
      <c r="C8" s="44" t="e">
        <f>'Ind. 1 Fixed Percent Increase'!B17</f>
        <v>#DIV/0!</v>
      </c>
      <c r="D8" s="45" t="str">
        <f>'Indicator 1 Average Increase'!B16</f>
        <v/>
      </c>
      <c r="E8" s="45" t="e">
        <f>'Ind. 1 Start With the End Goal '!B17</f>
        <v>#DIV/0!</v>
      </c>
      <c r="F8" s="45" t="e">
        <f>'Indicator 1 Accelerated Growth'!B17</f>
        <v>#DIV/0!</v>
      </c>
    </row>
    <row r="9" spans="1:9" x14ac:dyDescent="0.3">
      <c r="A9" s="18">
        <f>'Indicator 1 Predicting Trend'!A8</f>
        <v>0</v>
      </c>
      <c r="B9" s="44" t="e">
        <f>'Indicator 1 Predicting Trend'!B22</f>
        <v>#DIV/0!</v>
      </c>
      <c r="C9" s="44" t="e">
        <f>'Ind. 1 Fixed Percent Increase'!B18</f>
        <v>#DIV/0!</v>
      </c>
      <c r="D9" s="45" t="str">
        <f>'Indicator 1 Average Increase'!B17</f>
        <v/>
      </c>
      <c r="E9" s="45" t="e">
        <f>'Ind. 1 Start With the End Goal '!B18</f>
        <v>#DIV/0!</v>
      </c>
      <c r="F9" s="45" t="e">
        <f>'Indicator 1 Accelerated Growth'!B18</f>
        <v>#DIV/0!</v>
      </c>
      <c r="I9" s="52" t="s">
        <v>50</v>
      </c>
    </row>
    <row r="10" spans="1:9" x14ac:dyDescent="0.3">
      <c r="A10" s="18">
        <f>'Indicator 1 Predicting Trend'!A9</f>
        <v>0</v>
      </c>
      <c r="B10" s="44" t="e">
        <f>'Indicator 1 Predicting Trend'!B23</f>
        <v>#DIV/0!</v>
      </c>
      <c r="C10" s="44" t="e">
        <f>'Ind. 1 Fixed Percent Increase'!B19</f>
        <v>#DIV/0!</v>
      </c>
      <c r="D10" s="45" t="str">
        <f>'Indicator 1 Average Increase'!B18</f>
        <v/>
      </c>
      <c r="E10" s="45" t="e">
        <f>'Ind. 1 Start With the End Goal '!B19</f>
        <v>#DIV/0!</v>
      </c>
      <c r="F10" s="45" t="e">
        <f>'Indicator 1 Accelerated Growth'!B19</f>
        <v>#DIV/0!</v>
      </c>
    </row>
    <row r="11" spans="1:9" x14ac:dyDescent="0.3">
      <c r="A11" s="18">
        <f>'Indicator 1 Predicting Trend'!A10</f>
        <v>0</v>
      </c>
      <c r="B11" s="44" t="e">
        <f>'Indicator 1 Predicting Trend'!B24</f>
        <v>#DIV/0!</v>
      </c>
      <c r="C11" s="44" t="e">
        <f>'Ind. 1 Fixed Percent Increase'!B20</f>
        <v>#DIV/0!</v>
      </c>
      <c r="D11" s="45" t="str">
        <f>'Indicator 1 Average Increase'!B19</f>
        <v/>
      </c>
      <c r="E11" s="45" t="e">
        <f>'Ind. 1 Start With the End Goal '!B20</f>
        <v>#DIV/0!</v>
      </c>
      <c r="F11" s="45" t="e">
        <f>'Indicator 1 Accelerated Growth'!B20</f>
        <v>#DIV/0!</v>
      </c>
    </row>
    <row r="12" spans="1:9" x14ac:dyDescent="0.3">
      <c r="A12" s="18">
        <f>'Indicator 1 Predicting Trend'!A11</f>
        <v>0</v>
      </c>
      <c r="B12" s="44" t="e">
        <f>'Indicator 1 Predicting Trend'!B25</f>
        <v>#DIV/0!</v>
      </c>
      <c r="C12" s="44" t="e">
        <f>'Ind. 1 Fixed Percent Increase'!B21</f>
        <v>#DIV/0!</v>
      </c>
      <c r="D12" s="45" t="str">
        <f>'Indicator 1 Average Increase'!B20</f>
        <v/>
      </c>
      <c r="E12" s="45" t="e">
        <f>'Ind. 1 Start With the End Goal '!B21</f>
        <v>#DIV/0!</v>
      </c>
      <c r="F12" s="45" t="e">
        <f>'Indicator 1 Accelerated Growth'!B21</f>
        <v>#DIV/0!</v>
      </c>
    </row>
    <row r="13" spans="1:9" x14ac:dyDescent="0.3">
      <c r="A13" s="18">
        <f>'Indicator 1 Predicting Trend'!A12</f>
        <v>0</v>
      </c>
      <c r="B13" s="44" t="e">
        <f>'Indicator 1 Predicting Trend'!B26</f>
        <v>#DIV/0!</v>
      </c>
      <c r="C13" s="44" t="e">
        <f>'Ind. 1 Fixed Percent Increase'!B22</f>
        <v>#DIV/0!</v>
      </c>
      <c r="D13" s="45" t="str">
        <f>'Indicator 1 Average Increase'!B21</f>
        <v/>
      </c>
      <c r="E13" s="45" t="e">
        <f>'Ind. 1 Start With the End Goal '!B22</f>
        <v>#DIV/0!</v>
      </c>
      <c r="F13" s="45" t="e">
        <f>'Indicator 1 Accelerated Growth'!B22</f>
        <v>#DIV/0!</v>
      </c>
    </row>
    <row r="14" spans="1:9" x14ac:dyDescent="0.3">
      <c r="A14" s="18">
        <f>'Indicator 1 Predicting Trend'!A13</f>
        <v>0</v>
      </c>
      <c r="B14" s="44" t="e">
        <f>'Indicator 1 Predicting Trend'!B27</f>
        <v>#DIV/0!</v>
      </c>
      <c r="C14" s="44" t="e">
        <f>'Ind. 1 Fixed Percent Increase'!B23</f>
        <v>#DIV/0!</v>
      </c>
      <c r="D14" s="45" t="str">
        <f>'Indicator 1 Average Increase'!B22</f>
        <v/>
      </c>
      <c r="E14" s="45" t="e">
        <f>'Ind. 1 Start With the End Goal '!B23</f>
        <v>#DIV/0!</v>
      </c>
      <c r="F14" s="45" t="e">
        <f>'Indicator 1 Accelerated Growth'!B23</f>
        <v>#DIV/0!</v>
      </c>
    </row>
    <row r="15" spans="1:9" x14ac:dyDescent="0.3">
      <c r="A15" s="18">
        <f>'Indicator 1 Predicting Trend'!A14</f>
        <v>0</v>
      </c>
      <c r="B15" s="44" t="e">
        <f>'Indicator 1 Predicting Trend'!B28</f>
        <v>#DIV/0!</v>
      </c>
      <c r="C15" s="44" t="e">
        <f>'Ind. 1 Fixed Percent Increase'!B24</f>
        <v>#DIV/0!</v>
      </c>
      <c r="D15" s="45" t="str">
        <f>'Indicator 1 Average Increase'!B23</f>
        <v/>
      </c>
      <c r="E15" s="45" t="e">
        <f>'Ind. 1 Start With the End Goal '!B24</f>
        <v>#DIV/0!</v>
      </c>
      <c r="F15" s="45" t="e">
        <f>'Indicator 1 Accelerated Growth'!B24</f>
        <v>#DIV/0!</v>
      </c>
    </row>
    <row r="16" spans="1:9" x14ac:dyDescent="0.3"/>
    <row r="17" spans="9:9" x14ac:dyDescent="0.3"/>
    <row r="18" spans="9:9" x14ac:dyDescent="0.3"/>
    <row r="19" spans="9:9" x14ac:dyDescent="0.3"/>
    <row r="20" spans="9:9" x14ac:dyDescent="0.3"/>
    <row r="21" spans="9:9" x14ac:dyDescent="0.3"/>
    <row r="22" spans="9:9" x14ac:dyDescent="0.3"/>
    <row r="23" spans="9:9" x14ac:dyDescent="0.3">
      <c r="I23" s="11" t="s">
        <v>41</v>
      </c>
    </row>
    <row r="24" spans="9:9" x14ac:dyDescent="0.3">
      <c r="I24" s="49" t="s">
        <v>42</v>
      </c>
    </row>
    <row r="25" spans="9:9" x14ac:dyDescent="0.3">
      <c r="I25" s="49" t="s">
        <v>43</v>
      </c>
    </row>
    <row r="26" spans="9:9" x14ac:dyDescent="0.3">
      <c r="I26" s="49" t="s">
        <v>44</v>
      </c>
    </row>
    <row r="27" spans="9:9" x14ac:dyDescent="0.3">
      <c r="I27" s="49" t="s">
        <v>45</v>
      </c>
    </row>
    <row r="28" spans="9:9" x14ac:dyDescent="0.3">
      <c r="I28" s="49" t="s">
        <v>46</v>
      </c>
    </row>
    <row r="29" spans="9:9" x14ac:dyDescent="0.3">
      <c r="I29" s="49" t="s">
        <v>47</v>
      </c>
    </row>
    <row r="30" spans="9:9" x14ac:dyDescent="0.3">
      <c r="I30" s="49" t="s">
        <v>48</v>
      </c>
    </row>
    <row r="31" spans="9:9" x14ac:dyDescent="0.3"/>
    <row r="32" spans="9:9" x14ac:dyDescent="0.3"/>
    <row r="33" x14ac:dyDescent="0.3"/>
    <row r="34" x14ac:dyDescent="0.3"/>
    <row r="35" x14ac:dyDescent="0.3"/>
    <row r="36" x14ac:dyDescent="0.3"/>
    <row r="37" x14ac:dyDescent="0.3"/>
    <row r="38" x14ac:dyDescent="0.3"/>
    <row r="39" x14ac:dyDescent="0.3"/>
    <row r="40" x14ac:dyDescent="0.3"/>
  </sheetData>
  <sheetProtection algorithmName="SHA-512" hashValue="3yIYFJkBI9xEnrOu3kOzdnAsibdZhxnbkidXyEwnYC/g2AISV9DIBr2WnlzlY0nVUAHxMJ033k5dWzGwomGi1g==" saltValue="frFlo2jT+47do/o9x6hM2g==" spinCount="100000" sheet="1" scenarios="1"/>
  <conditionalFormatting sqref="A6:A15">
    <cfRule type="expression" dxfId="112" priority="2">
      <formula>A6=$B$2</formula>
    </cfRule>
  </conditionalFormatting>
  <conditionalFormatting sqref="B6:F15">
    <cfRule type="expression" dxfId="111" priority="1">
      <formula>$A6=$B$2</formula>
    </cfRule>
  </conditionalFormatting>
  <pageMargins left="0.7" right="0.7" top="0.75" bottom="0.75" header="0.3" footer="0.3"/>
  <pageSetup orientation="portrait" verticalDpi="30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3CB5"/>
  </sheetPr>
  <dimension ref="A1:K52"/>
  <sheetViews>
    <sheetView showGridLines="0" zoomScaleNormal="100" workbookViewId="0">
      <selection activeCell="B16" sqref="B16"/>
    </sheetView>
  </sheetViews>
  <sheetFormatPr defaultColWidth="0" defaultRowHeight="14.4" zeroHeight="1" x14ac:dyDescent="0.3"/>
  <cols>
    <col min="1" max="1" width="32.5546875" customWidth="1"/>
    <col min="2" max="7" width="20.5546875" customWidth="1"/>
    <col min="8" max="11" width="9.109375" customWidth="1"/>
    <col min="12" max="16384" width="9.109375" hidden="1"/>
  </cols>
  <sheetData>
    <row r="1" spans="1:7" ht="54.75" customHeight="1" x14ac:dyDescent="0.3">
      <c r="B1" s="60" t="s">
        <v>88</v>
      </c>
      <c r="C1" s="8"/>
      <c r="D1" s="8"/>
      <c r="E1" s="8"/>
      <c r="F1" s="8"/>
      <c r="G1" s="8"/>
    </row>
    <row r="2" spans="1:7" x14ac:dyDescent="0.3"/>
    <row r="3" spans="1:7" x14ac:dyDescent="0.3">
      <c r="A3" s="5"/>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c r="A10" s="18">
        <f>Ind1PredictData[[#This Row],[School year]]</f>
        <v>0</v>
      </c>
      <c r="B10">
        <f>'Indicators 1 &amp; 2 Data Entry'!B17</f>
        <v>0</v>
      </c>
      <c r="C10">
        <f>'Indicators 1 &amp; 2 Data Entry'!C17</f>
        <v>0</v>
      </c>
      <c r="D10">
        <f>'Indicators 1 &amp; 2 Data Entry'!D17</f>
        <v>0</v>
      </c>
      <c r="E10">
        <f>'Indicators 1 &amp; 2 Data Entry'!E17</f>
        <v>0</v>
      </c>
      <c r="F10">
        <f>'Indicators 1 &amp; 2 Data Entry'!F17</f>
        <v>0</v>
      </c>
      <c r="G10">
        <f>'Indicators 1 &amp; 2 Data Entry'!G17</f>
        <v>0</v>
      </c>
    </row>
    <row r="11" spans="1:7" x14ac:dyDescent="0.3">
      <c r="A11" s="18">
        <f>Ind1PredictData[[#This Row],[School year]]</f>
        <v>0</v>
      </c>
      <c r="B11">
        <f>'Indicators 1 &amp; 2 Data Entry'!B18</f>
        <v>0</v>
      </c>
      <c r="C11">
        <f>'Indicators 1 &amp; 2 Data Entry'!C18</f>
        <v>0</v>
      </c>
      <c r="D11">
        <f>'Indicators 1 &amp; 2 Data Entry'!D18</f>
        <v>0</v>
      </c>
      <c r="E11">
        <f>'Indicators 1 &amp; 2 Data Entry'!E18</f>
        <v>0</v>
      </c>
      <c r="F11">
        <f>'Indicators 1 &amp; 2 Data Entry'!F18</f>
        <v>0</v>
      </c>
      <c r="G11">
        <f>'Indicators 1 &amp; 2 Data Entry'!G18</f>
        <v>0</v>
      </c>
    </row>
    <row r="12" spans="1:7" x14ac:dyDescent="0.3">
      <c r="A12" s="18">
        <f>Ind1PredictData[[#This Row],[School year]]</f>
        <v>0</v>
      </c>
      <c r="B12">
        <f>'Indicators 1 &amp; 2 Data Entry'!B19</f>
        <v>0</v>
      </c>
      <c r="C12">
        <f>'Indicators 1 &amp; 2 Data Entry'!C19</f>
        <v>0</v>
      </c>
      <c r="D12">
        <f>'Indicators 1 &amp; 2 Data Entry'!D19</f>
        <v>0</v>
      </c>
      <c r="E12">
        <f>'Indicators 1 &amp; 2 Data Entry'!E19</f>
        <v>0</v>
      </c>
      <c r="F12">
        <f>'Indicators 1 &amp; 2 Data Entry'!F19</f>
        <v>0</v>
      </c>
      <c r="G12">
        <f>'Indicators 1 &amp; 2 Data Entry'!G19</f>
        <v>0</v>
      </c>
    </row>
    <row r="13" spans="1:7" x14ac:dyDescent="0.3">
      <c r="A13" s="18">
        <f>Ind1PredictData[[#This Row],[School year]]</f>
        <v>0</v>
      </c>
      <c r="B13">
        <f>'Indicators 1 &amp; 2 Data Entry'!B20</f>
        <v>0</v>
      </c>
      <c r="C13">
        <f>'Indicators 1 &amp; 2 Data Entry'!C20</f>
        <v>0</v>
      </c>
      <c r="D13">
        <f>'Indicators 1 &amp; 2 Data Entry'!D20</f>
        <v>0</v>
      </c>
      <c r="E13">
        <f>'Indicators 1 &amp; 2 Data Entry'!E20</f>
        <v>0</v>
      </c>
      <c r="F13">
        <f>'Indicators 1 &amp; 2 Data Entry'!F20</f>
        <v>0</v>
      </c>
      <c r="G13">
        <f>'Indicators 1 &amp; 2 Data Entry'!G20</f>
        <v>0</v>
      </c>
    </row>
    <row r="14" spans="1:7" x14ac:dyDescent="0.3">
      <c r="A14" s="18">
        <f>Ind1PredictData[[#This Row],[School year]]</f>
        <v>0</v>
      </c>
      <c r="B14">
        <f>'Indicators 1 &amp; 2 Data Entry'!B21</f>
        <v>0</v>
      </c>
      <c r="C14">
        <f>'Indicators 1 &amp; 2 Data Entry'!C21</f>
        <v>0</v>
      </c>
      <c r="D14">
        <f>'Indicators 1 &amp; 2 Data Entry'!D21</f>
        <v>0</v>
      </c>
      <c r="E14">
        <f>'Indicators 1 &amp; 2 Data Entry'!E21</f>
        <v>0</v>
      </c>
      <c r="F14">
        <f>'Indicators 1 &amp; 2 Data Entry'!F21</f>
        <v>0</v>
      </c>
      <c r="G14">
        <f>'Indicators 1 &amp; 2 Data Entry'!G21</f>
        <v>0</v>
      </c>
    </row>
    <row r="15" spans="1:7" x14ac:dyDescent="0.3">
      <c r="B15" s="16"/>
      <c r="C15" s="16"/>
      <c r="D15" s="16"/>
      <c r="E15" s="16"/>
      <c r="F15" s="16"/>
    </row>
    <row r="16" spans="1:7" x14ac:dyDescent="0.3">
      <c r="A16" s="11" t="s">
        <v>51</v>
      </c>
      <c r="B16" s="67">
        <f>'Indicators 1 &amp; 2 Data Entry'!B3</f>
        <v>0</v>
      </c>
      <c r="C16" s="16"/>
      <c r="D16" s="16"/>
      <c r="E16" s="16"/>
      <c r="F16" s="16"/>
    </row>
    <row r="17" spans="1:4" x14ac:dyDescent="0.3"/>
    <row r="18" spans="1:4" ht="28.8" x14ac:dyDescent="0.3">
      <c r="A18" s="12" t="s">
        <v>54</v>
      </c>
      <c r="B18" s="50" t="s">
        <v>16</v>
      </c>
    </row>
    <row r="19" spans="1:4" x14ac:dyDescent="0.3">
      <c r="A19" s="18">
        <f>'Indicator 1 Predicting Trend'!A19</f>
        <v>0</v>
      </c>
      <c r="B19" s="17" t="e">
        <f t="shared" ref="B19:B28" si="1">F5/G5</f>
        <v>#DIV/0!</v>
      </c>
    </row>
    <row r="20" spans="1:4" x14ac:dyDescent="0.3">
      <c r="A20" s="18">
        <f>'Indicator 1 Predicting Trend'!A20</f>
        <v>0</v>
      </c>
      <c r="B20" s="17" t="e">
        <f t="shared" si="1"/>
        <v>#DIV/0!</v>
      </c>
    </row>
    <row r="21" spans="1:4" x14ac:dyDescent="0.3">
      <c r="A21" s="18">
        <f>'Indicator 1 Predicting Trend'!A21</f>
        <v>0</v>
      </c>
      <c r="B21" s="17" t="e">
        <f t="shared" si="1"/>
        <v>#DIV/0!</v>
      </c>
    </row>
    <row r="22" spans="1:4" x14ac:dyDescent="0.3">
      <c r="A22" s="18">
        <f>'Indicator 1 Predicting Trend'!A22</f>
        <v>0</v>
      </c>
      <c r="B22" s="13" t="e">
        <f t="shared" si="1"/>
        <v>#DIV/0!</v>
      </c>
      <c r="D22" s="52" t="s">
        <v>50</v>
      </c>
    </row>
    <row r="23" spans="1:4" x14ac:dyDescent="0.3">
      <c r="A23" s="18">
        <f>'Indicator 1 Predicting Trend'!A23</f>
        <v>0</v>
      </c>
      <c r="B23" s="17" t="e">
        <f t="shared" si="1"/>
        <v>#DIV/0!</v>
      </c>
    </row>
    <row r="24" spans="1:4" x14ac:dyDescent="0.3">
      <c r="A24" s="18">
        <f>'Indicator 1 Predicting Trend'!A24</f>
        <v>0</v>
      </c>
      <c r="B24" s="17" t="e">
        <f t="shared" si="1"/>
        <v>#DIV/0!</v>
      </c>
    </row>
    <row r="25" spans="1:4" x14ac:dyDescent="0.3">
      <c r="A25" s="18">
        <f>'Indicator 1 Predicting Trend'!A25</f>
        <v>0</v>
      </c>
      <c r="B25" s="17" t="e">
        <f t="shared" si="1"/>
        <v>#DIV/0!</v>
      </c>
    </row>
    <row r="26" spans="1:4" x14ac:dyDescent="0.3">
      <c r="A26" s="18">
        <f>'Indicator 1 Predicting Trend'!A26</f>
        <v>0</v>
      </c>
      <c r="B26" s="17" t="e">
        <f t="shared" si="1"/>
        <v>#DIV/0!</v>
      </c>
    </row>
    <row r="27" spans="1:4" x14ac:dyDescent="0.3">
      <c r="A27" s="18">
        <f>'Indicator 1 Predicting Trend'!A27</f>
        <v>0</v>
      </c>
      <c r="B27" s="17" t="e">
        <f t="shared" si="1"/>
        <v>#DIV/0!</v>
      </c>
    </row>
    <row r="28" spans="1:4" x14ac:dyDescent="0.3">
      <c r="A28" s="18">
        <f>'Indicator 1 Predicting Trend'!A28</f>
        <v>0</v>
      </c>
      <c r="B28" s="17" t="e">
        <f t="shared" si="1"/>
        <v>#DIV/0!</v>
      </c>
    </row>
    <row r="29" spans="1:4" x14ac:dyDescent="0.3"/>
    <row r="30" spans="1:4" x14ac:dyDescent="0.3"/>
    <row r="31" spans="1:4" x14ac:dyDescent="0.3"/>
    <row r="32" spans="1:4" x14ac:dyDescent="0.3"/>
    <row r="33" spans="6:6" x14ac:dyDescent="0.3"/>
    <row r="34" spans="6:6" x14ac:dyDescent="0.3"/>
    <row r="35" spans="6:6" x14ac:dyDescent="0.3">
      <c r="F35" s="11" t="s">
        <v>41</v>
      </c>
    </row>
    <row r="36" spans="6:6" x14ac:dyDescent="0.3">
      <c r="F36" s="49" t="s">
        <v>42</v>
      </c>
    </row>
    <row r="37" spans="6:6" x14ac:dyDescent="0.3">
      <c r="F37" s="49" t="s">
        <v>43</v>
      </c>
    </row>
    <row r="38" spans="6:6" x14ac:dyDescent="0.3">
      <c r="F38" s="49" t="s">
        <v>44</v>
      </c>
    </row>
    <row r="39" spans="6:6" x14ac:dyDescent="0.3">
      <c r="F39" s="49" t="s">
        <v>45</v>
      </c>
    </row>
    <row r="40" spans="6:6" x14ac:dyDescent="0.3">
      <c r="F40" s="49" t="s">
        <v>46</v>
      </c>
    </row>
    <row r="41" spans="6:6" x14ac:dyDescent="0.3">
      <c r="F41" s="49" t="s">
        <v>47</v>
      </c>
    </row>
    <row r="42" spans="6:6" x14ac:dyDescent="0.3">
      <c r="F42" s="49" t="s">
        <v>48</v>
      </c>
    </row>
    <row r="43" spans="6:6" x14ac:dyDescent="0.3"/>
    <row r="44" spans="6:6" x14ac:dyDescent="0.3"/>
    <row r="45" spans="6:6" x14ac:dyDescent="0.3"/>
    <row r="46" spans="6:6" x14ac:dyDescent="0.3"/>
    <row r="47" spans="6:6" x14ac:dyDescent="0.3"/>
    <row r="48" spans="6:6" x14ac:dyDescent="0.3"/>
    <row r="49" x14ac:dyDescent="0.3"/>
    <row r="50" x14ac:dyDescent="0.3"/>
    <row r="51" x14ac:dyDescent="0.3"/>
    <row r="52" x14ac:dyDescent="0.3"/>
  </sheetData>
  <sheetProtection algorithmName="SHA-512" hashValue="RZi4t1QLV6PljnnNOpxLxooPl+MGDeuf7a62PiPWvj+3HiIaccnqvxq3HOgWBlL0UH1CQtEH4XJ1GY/qih6HnA==" saltValue="NJdjACcDyVP1QvEtW9lxCA==" spinCount="100000" sheet="1" scenarios="1"/>
  <conditionalFormatting sqref="B19:B23">
    <cfRule type="expression" dxfId="101" priority="2">
      <formula>A19=$B$16</formula>
    </cfRule>
  </conditionalFormatting>
  <conditionalFormatting sqref="A19:A23">
    <cfRule type="expression" dxfId="100" priority="1">
      <formula>A19=$B$16</formula>
    </cfRule>
  </conditionalFormatting>
  <pageMargins left="0.7" right="0.7" top="0.75" bottom="0.75" header="0.3" footer="0.3"/>
  <pageSetup orientation="landscape" r:id="rId1"/>
  <rowBreaks count="1" manualBreakCount="1">
    <brk id="17" max="16383" man="1"/>
  </rowBreaks>
  <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847A"/>
  </sheetPr>
  <dimension ref="A1:K49"/>
  <sheetViews>
    <sheetView showGridLines="0" zoomScaleNormal="100" workbookViewId="0"/>
  </sheetViews>
  <sheetFormatPr defaultColWidth="0" defaultRowHeight="14.4" zeroHeight="1" x14ac:dyDescent="0.3"/>
  <cols>
    <col min="1" max="1" width="36.44140625" bestFit="1" customWidth="1"/>
    <col min="2" max="7" width="20.5546875" customWidth="1"/>
    <col min="8" max="11" width="9.109375" customWidth="1"/>
    <col min="12" max="16384" width="9.109375" hidden="1"/>
  </cols>
  <sheetData>
    <row r="1" spans="1:7" ht="56.25" customHeight="1" x14ac:dyDescent="0.3">
      <c r="B1" s="60" t="s">
        <v>89</v>
      </c>
      <c r="C1" s="8"/>
      <c r="D1" s="8"/>
      <c r="E1" s="8"/>
      <c r="F1" s="8"/>
      <c r="G1" s="8"/>
    </row>
    <row r="2" spans="1:7" x14ac:dyDescent="0.3"/>
    <row r="3" spans="1:7" x14ac:dyDescent="0.3">
      <c r="A3" s="5"/>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row r="11" spans="1:7" x14ac:dyDescent="0.3">
      <c r="A11" s="11" t="s">
        <v>36</v>
      </c>
      <c r="B11" s="46"/>
      <c r="D11" t="s">
        <v>32</v>
      </c>
    </row>
    <row r="12" spans="1:7" x14ac:dyDescent="0.3">
      <c r="A12" s="11" t="s">
        <v>51</v>
      </c>
      <c r="B12" s="67">
        <f>'Indicators 1 &amp; 2 Data Entry'!B3</f>
        <v>0</v>
      </c>
    </row>
    <row r="13" spans="1:7" x14ac:dyDescent="0.3">
      <c r="A13" s="11"/>
    </row>
    <row r="14" spans="1:7" ht="28.8" x14ac:dyDescent="0.3">
      <c r="A14" s="12" t="s">
        <v>54</v>
      </c>
      <c r="B14" s="50" t="s">
        <v>16</v>
      </c>
    </row>
    <row r="15" spans="1:7" x14ac:dyDescent="0.3">
      <c r="A15" s="18">
        <f>'Indicator 1 Predicting Trend'!A19</f>
        <v>0</v>
      </c>
      <c r="B15" s="53" t="e">
        <f>F5/G5</f>
        <v>#DIV/0!</v>
      </c>
    </row>
    <row r="16" spans="1:7" x14ac:dyDescent="0.3">
      <c r="A16" s="18">
        <f>'Indicator 1 Predicting Trend'!A20</f>
        <v>0</v>
      </c>
      <c r="B16" s="53" t="e">
        <f>MAX(0,IF(A$15=B$12,(B15-B$11),F6/G6))</f>
        <v>#DIV/0!</v>
      </c>
    </row>
    <row r="17" spans="1:4" x14ac:dyDescent="0.3">
      <c r="A17" s="18">
        <f>'Indicator 1 Predicting Trend'!A21</f>
        <v>0</v>
      </c>
      <c r="B17" s="53" t="e">
        <f>MAX(0,IF(OR(A$15=B$12,A$16=B$12),(B16-B$11),F7/G7))</f>
        <v>#DIV/0!</v>
      </c>
    </row>
    <row r="18" spans="1:4" x14ac:dyDescent="0.3">
      <c r="A18" s="18">
        <f>'Indicator 1 Predicting Trend'!A22</f>
        <v>0</v>
      </c>
      <c r="B18" s="53" t="e">
        <f>MAX(0,IF(OR(A$15=B$12,A$16=B$12,A$17=B$12),(B17-B$11),F8/G8))</f>
        <v>#DIV/0!</v>
      </c>
      <c r="D18" s="52" t="s">
        <v>50</v>
      </c>
    </row>
    <row r="19" spans="1:4" x14ac:dyDescent="0.3">
      <c r="A19" s="18">
        <f>'Indicator 1 Predicting Trend'!A23</f>
        <v>0</v>
      </c>
      <c r="B19" s="53" t="e">
        <f>MAX(0,IF(OR(A$15=B$12,A$16=B$12,A$17=B$12,A$18=B$12),(B18-B$11),F9/G9))</f>
        <v>#DIV/0!</v>
      </c>
    </row>
    <row r="20" spans="1:4" x14ac:dyDescent="0.3">
      <c r="A20" s="18">
        <f>'Indicator 1 Predicting Trend'!A24</f>
        <v>0</v>
      </c>
      <c r="B20" s="53" t="e">
        <f>MAX(0,(B19-B$11))</f>
        <v>#DIV/0!</v>
      </c>
    </row>
    <row r="21" spans="1:4" x14ac:dyDescent="0.3">
      <c r="A21" s="18">
        <f>'Indicator 1 Predicting Trend'!A25</f>
        <v>0</v>
      </c>
      <c r="B21" s="53" t="e">
        <f>MAX(0,(B20-B$11))</f>
        <v>#DIV/0!</v>
      </c>
    </row>
    <row r="22" spans="1:4" x14ac:dyDescent="0.3">
      <c r="A22" s="18">
        <f>'Indicator 1 Predicting Trend'!A26</f>
        <v>0</v>
      </c>
      <c r="B22" s="53" t="e">
        <f>MAX(0,(B21-B$11))</f>
        <v>#DIV/0!</v>
      </c>
    </row>
    <row r="23" spans="1:4" x14ac:dyDescent="0.3">
      <c r="A23" s="18">
        <f>'Indicator 1 Predicting Trend'!A27</f>
        <v>0</v>
      </c>
      <c r="B23" s="53" t="e">
        <f>MAX(0,(B22-B$11))</f>
        <v>#DIV/0!</v>
      </c>
    </row>
    <row r="24" spans="1:4" x14ac:dyDescent="0.3">
      <c r="A24" s="18">
        <f>'Indicator 1 Predicting Trend'!A28</f>
        <v>0</v>
      </c>
      <c r="B24" s="53" t="e">
        <f>MAX(0,(B23-B$11))</f>
        <v>#DIV/0!</v>
      </c>
    </row>
    <row r="25" spans="1:4" x14ac:dyDescent="0.3"/>
    <row r="26" spans="1:4" x14ac:dyDescent="0.3"/>
    <row r="27" spans="1:4" x14ac:dyDescent="0.3"/>
    <row r="28" spans="1:4" x14ac:dyDescent="0.3"/>
    <row r="29" spans="1:4" x14ac:dyDescent="0.3"/>
    <row r="30" spans="1:4" x14ac:dyDescent="0.3"/>
    <row r="31" spans="1:4" x14ac:dyDescent="0.3"/>
    <row r="32" spans="1:4" x14ac:dyDescent="0.3"/>
    <row r="33" spans="6:6" x14ac:dyDescent="0.3"/>
    <row r="34" spans="6:6" x14ac:dyDescent="0.3">
      <c r="F34" s="11" t="s">
        <v>41</v>
      </c>
    </row>
    <row r="35" spans="6:6" x14ac:dyDescent="0.3">
      <c r="F35" s="49" t="s">
        <v>42</v>
      </c>
    </row>
    <row r="36" spans="6:6" x14ac:dyDescent="0.3">
      <c r="F36" s="49" t="s">
        <v>43</v>
      </c>
    </row>
    <row r="37" spans="6:6" x14ac:dyDescent="0.3">
      <c r="F37" s="49" t="s">
        <v>44</v>
      </c>
    </row>
    <row r="38" spans="6:6" x14ac:dyDescent="0.3">
      <c r="F38" s="49" t="s">
        <v>45</v>
      </c>
    </row>
    <row r="39" spans="6:6" x14ac:dyDescent="0.3">
      <c r="F39" s="49" t="s">
        <v>46</v>
      </c>
    </row>
    <row r="40" spans="6:6" x14ac:dyDescent="0.3">
      <c r="F40" s="49" t="s">
        <v>47</v>
      </c>
    </row>
    <row r="41" spans="6:6" x14ac:dyDescent="0.3">
      <c r="F41" s="49" t="s">
        <v>48</v>
      </c>
    </row>
    <row r="42" spans="6:6" x14ac:dyDescent="0.3"/>
    <row r="43" spans="6:6" x14ac:dyDescent="0.3"/>
    <row r="44" spans="6:6" x14ac:dyDescent="0.3"/>
    <row r="45" spans="6:6" x14ac:dyDescent="0.3"/>
    <row r="46" spans="6:6" x14ac:dyDescent="0.3"/>
    <row r="47" spans="6:6" x14ac:dyDescent="0.3"/>
    <row r="48" spans="6:6" x14ac:dyDescent="0.3"/>
    <row r="49" x14ac:dyDescent="0.3"/>
  </sheetData>
  <sheetProtection algorithmName="SHA-512" hashValue="qYCbDJCfUDYp2McbpQs9ySTSeH5g0ZoRYeRrXrEcoTaydAFCAHX68/ZDwfWWFCff3ujobkeB/MMPzlQiU5ruFg==" saltValue="VejjAfRtRmnHV1Jg9rS0Jg==" spinCount="100000" sheet="1" scenarios="1"/>
  <conditionalFormatting sqref="B15:B19">
    <cfRule type="expression" dxfId="85" priority="2">
      <formula>A15=$B$12</formula>
    </cfRule>
  </conditionalFormatting>
  <conditionalFormatting sqref="A15:A19">
    <cfRule type="expression" dxfId="84" priority="1">
      <formula>A15=$B$12</formula>
    </cfRule>
  </conditionalFormatting>
  <pageMargins left="0.7" right="0.7" top="0.75" bottom="0.75" header="0.3" footer="0.3"/>
  <pageSetup orientation="landscape" r:id="rId1"/>
  <rowBreaks count="1" manualBreakCount="1">
    <brk id="9" max="16383" man="1"/>
  </rowBreaks>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579B"/>
  </sheetPr>
  <dimension ref="A1:N46"/>
  <sheetViews>
    <sheetView showGridLines="0" zoomScaleNormal="100" workbookViewId="0">
      <selection activeCell="B11" sqref="B11"/>
    </sheetView>
  </sheetViews>
  <sheetFormatPr defaultColWidth="0" defaultRowHeight="14.4" zeroHeight="1" x14ac:dyDescent="0.3"/>
  <cols>
    <col min="1" max="1" width="34.44140625" customWidth="1"/>
    <col min="2" max="7" width="20.5546875" customWidth="1"/>
    <col min="8" max="11" width="9.109375" customWidth="1"/>
    <col min="12" max="14" width="0" hidden="1" customWidth="1"/>
    <col min="15" max="16384" width="9.109375" hidden="1"/>
  </cols>
  <sheetData>
    <row r="1" spans="1:7" ht="60" customHeight="1" x14ac:dyDescent="0.3">
      <c r="B1" s="60" t="s">
        <v>90</v>
      </c>
      <c r="C1" s="8"/>
      <c r="D1" s="8"/>
      <c r="E1" s="8"/>
      <c r="F1" s="8"/>
      <c r="G1" s="8"/>
    </row>
    <row r="2" spans="1:7" x14ac:dyDescent="0.3"/>
    <row r="3" spans="1:7" x14ac:dyDescent="0.3">
      <c r="A3" s="5"/>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c r="B10" s="16"/>
      <c r="C10" s="16"/>
      <c r="D10" s="16"/>
      <c r="E10" s="16"/>
      <c r="F10" s="16"/>
    </row>
    <row r="11" spans="1:7" x14ac:dyDescent="0.3">
      <c r="A11" s="11" t="s">
        <v>51</v>
      </c>
      <c r="B11" s="67">
        <f>'Indicators 1 &amp; 2 Data Entry'!B3</f>
        <v>0</v>
      </c>
      <c r="C11" s="16"/>
      <c r="D11" s="66" t="str">
        <f>IF(OR(B11=A5,B11=A6),"Note: This method is not valid for the selected baseline year.","")</f>
        <v>Note: This method is not valid for the selected baseline year.</v>
      </c>
      <c r="E11" s="16"/>
      <c r="F11" s="16"/>
    </row>
    <row r="12" spans="1:7" x14ac:dyDescent="0.3"/>
    <row r="13" spans="1:7" ht="28.8" x14ac:dyDescent="0.3">
      <c r="A13" s="12" t="s">
        <v>54</v>
      </c>
      <c r="B13" s="50" t="s">
        <v>16</v>
      </c>
      <c r="C13" s="50" t="s">
        <v>53</v>
      </c>
      <c r="D13" s="51" t="s">
        <v>52</v>
      </c>
    </row>
    <row r="14" spans="1:7" x14ac:dyDescent="0.3">
      <c r="A14" s="18">
        <f>'Indicator 1 Predicting Trend'!A19</f>
        <v>0</v>
      </c>
      <c r="B14" s="53" t="str">
        <f>IF(OR(B11=A5,B11=A6),"",F5/G5)</f>
        <v/>
      </c>
      <c r="C14" s="20" t="str">
        <f>IF(OR(B11=A5,B11=A6),"","N/A")</f>
        <v/>
      </c>
      <c r="D14" s="19"/>
    </row>
    <row r="15" spans="1:7" x14ac:dyDescent="0.3">
      <c r="A15" s="18">
        <f>'Indicator 1 Predicting Trend'!A20</f>
        <v>0</v>
      </c>
      <c r="B15" s="53" t="str">
        <f>IF(OR(B11=A5,B11=A6),"",F6/G6)</f>
        <v/>
      </c>
      <c r="C15" s="21" t="str">
        <f>IF(OR(B11=A5,B11=A6),"",B15-B14)</f>
        <v/>
      </c>
      <c r="D15" s="19"/>
    </row>
    <row r="16" spans="1:7" x14ac:dyDescent="0.3">
      <c r="A16" s="18">
        <f>'Indicator 1 Predicting Trend'!A21</f>
        <v>0</v>
      </c>
      <c r="B16" s="53" t="str">
        <f>IF(OR(B11=A5,B11=A6),"",F7/G7)</f>
        <v/>
      </c>
      <c r="C16" s="21" t="str">
        <f>IF(OR(B11=A5,B11=A6),"",B16-B15)</f>
        <v/>
      </c>
      <c r="D16" s="23" t="str">
        <f>IF(OR(B11=A5,B11=A6),"",IF(A16=B$11,AVERAGE(C$15:C16),""))</f>
        <v/>
      </c>
    </row>
    <row r="17" spans="1:14" x14ac:dyDescent="0.3">
      <c r="A17" s="18">
        <f>'Indicator 1 Predicting Trend'!A22</f>
        <v>0</v>
      </c>
      <c r="B17" s="53" t="str">
        <f>IF(OR(B11=A5,B11=A6),"",MAX(0,IF(A$16=B$11,(B16+D$16),F8/G8)))</f>
        <v/>
      </c>
      <c r="C17" s="21" t="str">
        <f>IF(OR(B11=A5,B11=A6),"",IF(A$16=B$11,"",B17-B16))</f>
        <v/>
      </c>
      <c r="D17" s="23" t="str">
        <f>IF(OR(B11=A5,B11=A6),"",IF(A17=B$11,AVERAGE(C$15:C17),""))</f>
        <v/>
      </c>
      <c r="F17" s="52" t="str">
        <f>IF(OR(B11=A5,B11=A6),"","Note: The baseline year is green.")</f>
        <v/>
      </c>
    </row>
    <row r="18" spans="1:14" x14ac:dyDescent="0.3">
      <c r="A18" s="18">
        <f>'Indicator 1 Predicting Trend'!A23</f>
        <v>0</v>
      </c>
      <c r="B18" s="53" t="str">
        <f>IF(OR(B11=A5,B11=A6),"",MAX(0,IF(A$16=B$11,(B17+D$16),IF(A$17=B$11,(B17+D$17),F9/G9))))</f>
        <v/>
      </c>
      <c r="C18" s="21" t="str">
        <f>IF(OR(B11=A5,B11=A6),"",IF(OR(A$16=B$11,A$17=B$11),"",B18-B17))</f>
        <v/>
      </c>
      <c r="D18" s="23" t="str">
        <f>IF(OR(B11=A5,B11=A6),"",IF(A18=B$11,AVERAGE(C$15:C18),""))</f>
        <v/>
      </c>
    </row>
    <row r="19" spans="1:14" x14ac:dyDescent="0.3">
      <c r="A19" s="18">
        <f>'Indicator 1 Predicting Trend'!A24</f>
        <v>0</v>
      </c>
      <c r="B19" s="53" t="str">
        <f>IF(OR(B11=A5,B11=A6),"",MAX(0,IF(A$16=B$11,(B18+D$16),IF(A$17=B$11,(B18+D$17),IF(A$18=B$11,(B18+D$18),"")))))</f>
        <v/>
      </c>
      <c r="C19" s="21"/>
      <c r="D19" s="23"/>
    </row>
    <row r="20" spans="1:14" x14ac:dyDescent="0.3">
      <c r="A20" s="18">
        <f>'Indicator 1 Predicting Trend'!A25</f>
        <v>0</v>
      </c>
      <c r="B20" s="53" t="str">
        <f>IF(OR(B11=A5,B11=A6),"",MAX(0,IF(A$16=B$11,(B19+D$16),IF(A$17=B$11,(B19+D$17),IF(A$18=B$11,(B19+D$18),"")))))</f>
        <v/>
      </c>
      <c r="C20" s="21"/>
      <c r="D20" s="23"/>
    </row>
    <row r="21" spans="1:14" x14ac:dyDescent="0.3">
      <c r="A21" s="18">
        <f>'Indicator 1 Predicting Trend'!A26</f>
        <v>0</v>
      </c>
      <c r="B21" s="53" t="str">
        <f>IF(OR(B11=A5,B11=A6),"",MAX(0,IF(A$16=B$11,(B20+D$16),IF(A$17=B$11,(B20+D$17),IF(A$18=B$11,(B20+D$18),"")))))</f>
        <v/>
      </c>
      <c r="C21" s="21"/>
      <c r="D21" s="23"/>
    </row>
    <row r="22" spans="1:14" x14ac:dyDescent="0.3">
      <c r="A22" s="18">
        <f>'Indicator 1 Predicting Trend'!A27</f>
        <v>0</v>
      </c>
      <c r="B22" s="53" t="str">
        <f>IF(OR(B11=A5,B11=A6),"",MAX(0,IF(A$16=B$11,(B21+D$16),IF(A$17=B$11,(B21+D$17),IF(A$18=B$11,(B21+D$18),"")))))</f>
        <v/>
      </c>
      <c r="C22" s="21"/>
      <c r="D22" s="23"/>
    </row>
    <row r="23" spans="1:14" x14ac:dyDescent="0.3">
      <c r="A23" s="18">
        <f>'Indicator 1 Predicting Trend'!A28</f>
        <v>0</v>
      </c>
      <c r="B23" s="53" t="str">
        <f>IF(OR(B11=A5,B11=A6),"",MAX(0,IF(A$16=B$11,(B22+D$16),IF(A$17=B$11,(B22+D$17),IF(A$18=B$11,(B22+D$18),"")))))</f>
        <v/>
      </c>
      <c r="C23" s="21"/>
      <c r="D23" s="23"/>
    </row>
    <row r="24" spans="1:14" x14ac:dyDescent="0.3"/>
    <row r="25" spans="1:14" x14ac:dyDescent="0.3"/>
    <row r="26" spans="1:14" x14ac:dyDescent="0.3">
      <c r="N26" s="1"/>
    </row>
    <row r="27" spans="1:14" x14ac:dyDescent="0.3"/>
    <row r="28" spans="1:14" x14ac:dyDescent="0.3"/>
    <row r="29" spans="1:14" x14ac:dyDescent="0.3"/>
    <row r="30" spans="1:14" x14ac:dyDescent="0.3"/>
    <row r="31" spans="1:14" x14ac:dyDescent="0.3">
      <c r="F31" s="11" t="s">
        <v>41</v>
      </c>
    </row>
    <row r="32" spans="1:14" x14ac:dyDescent="0.3">
      <c r="F32" s="49" t="s">
        <v>42</v>
      </c>
    </row>
    <row r="33" spans="6:6" x14ac:dyDescent="0.3">
      <c r="F33" s="49" t="s">
        <v>43</v>
      </c>
    </row>
    <row r="34" spans="6:6" x14ac:dyDescent="0.3">
      <c r="F34" s="49" t="s">
        <v>44</v>
      </c>
    </row>
    <row r="35" spans="6:6" x14ac:dyDescent="0.3">
      <c r="F35" s="49" t="s">
        <v>45</v>
      </c>
    </row>
    <row r="36" spans="6:6" x14ac:dyDescent="0.3">
      <c r="F36" s="49" t="s">
        <v>46</v>
      </c>
    </row>
    <row r="37" spans="6:6" x14ac:dyDescent="0.3">
      <c r="F37" s="49" t="s">
        <v>47</v>
      </c>
    </row>
    <row r="38" spans="6:6" x14ac:dyDescent="0.3">
      <c r="F38" s="49" t="s">
        <v>48</v>
      </c>
    </row>
    <row r="39" spans="6:6" x14ac:dyDescent="0.3"/>
    <row r="40" spans="6:6" x14ac:dyDescent="0.3"/>
    <row r="41" spans="6:6" x14ac:dyDescent="0.3"/>
    <row r="42" spans="6:6" x14ac:dyDescent="0.3"/>
    <row r="43" spans="6:6" x14ac:dyDescent="0.3"/>
    <row r="44" spans="6:6" x14ac:dyDescent="0.3"/>
    <row r="45" spans="6:6" x14ac:dyDescent="0.3"/>
    <row r="46" spans="6:6" x14ac:dyDescent="0.3"/>
  </sheetData>
  <sheetProtection algorithmName="SHA-512" hashValue="6tDAS52yra+vAqxK1h5a208kNqVgo4jMizgH49PpilFjOCDi2TtQ2EForqaj0zuTThedRY8bG8JRW4oCJI6Lpg==" saltValue="HwaCm4g1EULAXeGH8L0Z2A==" spinCount="100000" sheet="1" scenarios="1"/>
  <conditionalFormatting sqref="B14:B18">
    <cfRule type="expression" dxfId="69" priority="5">
      <formula>A14=B$11</formula>
    </cfRule>
  </conditionalFormatting>
  <conditionalFormatting sqref="A14:A18">
    <cfRule type="expression" dxfId="68" priority="4">
      <formula>A14=$B$11</formula>
    </cfRule>
  </conditionalFormatting>
  <conditionalFormatting sqref="C14:D23">
    <cfRule type="expression" dxfId="67" priority="3">
      <formula>$A14=$B$11</formula>
    </cfRule>
  </conditionalFormatting>
  <conditionalFormatting sqref="A14:D23">
    <cfRule type="expression" dxfId="66" priority="1">
      <formula>$B$11=$A$6</formula>
    </cfRule>
    <cfRule type="expression" dxfId="65" priority="2">
      <formula>$B$11=$A$5</formula>
    </cfRule>
  </conditionalFormatting>
  <pageMargins left="0.7" right="0.7" top="0.75" bottom="0.75" header="0.3" footer="0.3"/>
  <pageSetup orientation="landscape" r:id="rId1"/>
  <rowBreaks count="1" manualBreakCount="1">
    <brk id="14" max="16383" man="1"/>
  </rowBreaks>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7"/>
  </sheetPr>
  <dimension ref="A1:K47"/>
  <sheetViews>
    <sheetView showGridLines="0" zoomScaleNormal="100" workbookViewId="0"/>
  </sheetViews>
  <sheetFormatPr defaultColWidth="0" defaultRowHeight="14.4" zeroHeight="1" x14ac:dyDescent="0.3"/>
  <cols>
    <col min="1" max="1" width="34.44140625" customWidth="1"/>
    <col min="2" max="7" width="20.5546875" customWidth="1"/>
    <col min="8" max="11" width="9.109375" customWidth="1"/>
    <col min="12" max="16384" width="9.109375" hidden="1"/>
  </cols>
  <sheetData>
    <row r="1" spans="1:7" ht="60.75" customHeight="1" x14ac:dyDescent="0.3">
      <c r="B1" s="60" t="s">
        <v>91</v>
      </c>
      <c r="C1" s="8"/>
      <c r="D1" s="8"/>
      <c r="E1" s="8"/>
      <c r="F1" s="8"/>
      <c r="G1" s="8"/>
    </row>
    <row r="2" spans="1:7" x14ac:dyDescent="0.3"/>
    <row r="3" spans="1:7" x14ac:dyDescent="0.3">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row r="11" spans="1:7" x14ac:dyDescent="0.3">
      <c r="A11" s="11" t="str">
        <f>CONCATENATE("Enter a goal for ",'Indicators 1 &amp; 2 Data Entry'!A21,":")</f>
        <v>Enter a goal for :</v>
      </c>
      <c r="B11" s="46"/>
      <c r="D11" t="s">
        <v>32</v>
      </c>
    </row>
    <row r="12" spans="1:7" x14ac:dyDescent="0.3">
      <c r="A12" s="11" t="s">
        <v>51</v>
      </c>
      <c r="B12" s="67">
        <f>'Indicators 1 &amp; 2 Data Entry'!B3</f>
        <v>0</v>
      </c>
    </row>
    <row r="13" spans="1:7" x14ac:dyDescent="0.3">
      <c r="A13" s="11"/>
    </row>
    <row r="14" spans="1:7" ht="28.8" x14ac:dyDescent="0.3">
      <c r="A14" s="12" t="s">
        <v>54</v>
      </c>
      <c r="B14" s="50" t="s">
        <v>16</v>
      </c>
    </row>
    <row r="15" spans="1:7" x14ac:dyDescent="0.3">
      <c r="A15" s="18">
        <f>'Indicator 1 Predicting Trend'!A19</f>
        <v>0</v>
      </c>
      <c r="B15" s="53" t="e">
        <f>F5/G5</f>
        <v>#DIV/0!</v>
      </c>
    </row>
    <row r="16" spans="1:7" x14ac:dyDescent="0.3">
      <c r="A16" s="18">
        <f>'Indicator 1 Predicting Trend'!A20</f>
        <v>0</v>
      </c>
      <c r="B16" s="53" t="e">
        <f>IF(A$15=B$12,(B15+((B$11-B$15)/9)),F6/G6)</f>
        <v>#DIV/0!</v>
      </c>
    </row>
    <row r="17" spans="1:4" x14ac:dyDescent="0.3">
      <c r="A17" s="18">
        <f>'Indicator 1 Predicting Trend'!A21</f>
        <v>0</v>
      </c>
      <c r="B17" s="53" t="e">
        <f>IF(A$15=B$12,(B16+((B$11-B$15)/9)),IF(A$16=B$12,(B16+((B$11-B$16)/8)),F7/G7))</f>
        <v>#DIV/0!</v>
      </c>
    </row>
    <row r="18" spans="1:4" x14ac:dyDescent="0.3">
      <c r="A18" s="18">
        <f>'Indicator 1 Predicting Trend'!A22</f>
        <v>0</v>
      </c>
      <c r="B18" s="53" t="e">
        <f>IF(A$15=B$12,(B17+((B$11-B$15)/9)),IF(A$16=B$12,(B17+((B$11-B$16)/8)),IF(A$17=B$12,(B17+((B$11-B$17)/7)),F8/G8)))</f>
        <v>#DIV/0!</v>
      </c>
      <c r="D18" s="52" t="s">
        <v>50</v>
      </c>
    </row>
    <row r="19" spans="1:4" x14ac:dyDescent="0.3">
      <c r="A19" s="18">
        <f>'Indicator 1 Predicting Trend'!A23</f>
        <v>0</v>
      </c>
      <c r="B19" s="53" t="e">
        <f>IF(A$15=B$12,(B18+((B$11-B$15)/9)),IF(A$16=B$12,(B18+((B$11-B$16)/8)),IF(A$17=B$12,(B18+((B$11-B$17)/7)),IF(A$18=B$12,(B18+((B$11-B$18)/6)),F9/G9))))</f>
        <v>#DIV/0!</v>
      </c>
    </row>
    <row r="20" spans="1:4" x14ac:dyDescent="0.3">
      <c r="A20" s="18">
        <f>'Indicator 1 Predicting Trend'!A24</f>
        <v>0</v>
      </c>
      <c r="B20" s="53" t="e">
        <f>IF(A$15=B$12,(B19+((B$11-B$15)/9)),IF(A$16=B$12,(B19+((B$11-B$16)/8)),IF(A$17=B$12,(B19+((B$11-B$17)/7)),IF(A$18=B$12,(B19+((B$11-B$18)/6)),IF(A$19=B$12,(B19+((B$11-B$19)/5)),"")))))</f>
        <v>#DIV/0!</v>
      </c>
    </row>
    <row r="21" spans="1:4" x14ac:dyDescent="0.3">
      <c r="A21" s="18">
        <f>'Indicator 1 Predicting Trend'!A25</f>
        <v>0</v>
      </c>
      <c r="B21" s="53" t="e">
        <f>IF(A$15=B$12,(B20+((B$11-B$15)/9)),IF(A$16=B$12,(B20+((B$11-B$16)/8)),IF(A$17=B$12,(B20+((B$11-B$17)/7)),IF(A$18=B$12,(B20+((B$11-B$18)/6)),IF(A$19=B$12,(B20+((B$11-B$19)/5)),"")))))</f>
        <v>#DIV/0!</v>
      </c>
    </row>
    <row r="22" spans="1:4" x14ac:dyDescent="0.3">
      <c r="A22" s="18">
        <f>'Indicator 1 Predicting Trend'!A26</f>
        <v>0</v>
      </c>
      <c r="B22" s="53" t="e">
        <f>IF(A$15=B$12,(B21+((B$11-B$15)/9)),IF(A$16=B$12,(B21+((B$11-B$16)/8)),IF(A$17=B$12,(B21+((B$11-B$17)/7)),IF(A$18=B$12,(B21+((B$11-B$18)/6)),IF(A$19=B$12,(B21+((B$11-B$19)/5)),"")))))</f>
        <v>#DIV/0!</v>
      </c>
    </row>
    <row r="23" spans="1:4" x14ac:dyDescent="0.3">
      <c r="A23" s="18">
        <f>'Indicator 1 Predicting Trend'!A27</f>
        <v>0</v>
      </c>
      <c r="B23" s="53" t="e">
        <f>IF(A$15=B$12,(B22+((B$11-B$15)/9)),IF(A$16=B$12,(B22+((B$11-B$16)/8)),IF(A$17=B$12,(B22+((B$11-B$17)/7)),IF(A$18=B$12,(B22+((B$11-B$18)/6)),IF(A$19=B$12,(B22+((B$11-B$19)/5)),"")))))</f>
        <v>#DIV/0!</v>
      </c>
    </row>
    <row r="24" spans="1:4" x14ac:dyDescent="0.3">
      <c r="A24" s="18">
        <f>'Indicator 1 Predicting Trend'!A28</f>
        <v>0</v>
      </c>
      <c r="B24" s="53" t="e">
        <f>IF(A$15=B$12,(B23+((B$11-B$15)/9)),IF(A$16=B$12,(B23+((B$11-B$16)/8)),IF(A$17=B$12,(B23+((B$11-B$17)/7)),IF(A$18=B$12,(B23+((B$11-B$18)/6)),IF(A$19=B$12,(B23+((B$11-B$19)/5)),"")))))</f>
        <v>#DIV/0!</v>
      </c>
    </row>
    <row r="25" spans="1:4" x14ac:dyDescent="0.3"/>
    <row r="26" spans="1:4" x14ac:dyDescent="0.3"/>
    <row r="27" spans="1:4" x14ac:dyDescent="0.3"/>
    <row r="28" spans="1:4" x14ac:dyDescent="0.3"/>
    <row r="29" spans="1:4" x14ac:dyDescent="0.3"/>
    <row r="30" spans="1:4" x14ac:dyDescent="0.3"/>
    <row r="31" spans="1:4" x14ac:dyDescent="0.3"/>
    <row r="32" spans="1:4" x14ac:dyDescent="0.3"/>
    <row r="33" spans="6:6" x14ac:dyDescent="0.3">
      <c r="F33" s="11" t="s">
        <v>41</v>
      </c>
    </row>
    <row r="34" spans="6:6" x14ac:dyDescent="0.3">
      <c r="F34" s="49" t="s">
        <v>42</v>
      </c>
    </row>
    <row r="35" spans="6:6" x14ac:dyDescent="0.3">
      <c r="F35" s="49" t="s">
        <v>43</v>
      </c>
    </row>
    <row r="36" spans="6:6" x14ac:dyDescent="0.3">
      <c r="F36" s="49" t="s">
        <v>44</v>
      </c>
    </row>
    <row r="37" spans="6:6" x14ac:dyDescent="0.3">
      <c r="F37" s="49" t="s">
        <v>45</v>
      </c>
    </row>
    <row r="38" spans="6:6" x14ac:dyDescent="0.3">
      <c r="F38" s="49" t="s">
        <v>46</v>
      </c>
    </row>
    <row r="39" spans="6:6" x14ac:dyDescent="0.3">
      <c r="F39" s="49" t="s">
        <v>47</v>
      </c>
    </row>
    <row r="40" spans="6:6" x14ac:dyDescent="0.3">
      <c r="F40" s="49" t="s">
        <v>48</v>
      </c>
    </row>
    <row r="41" spans="6:6" x14ac:dyDescent="0.3"/>
    <row r="42" spans="6:6" x14ac:dyDescent="0.3"/>
    <row r="43" spans="6:6" x14ac:dyDescent="0.3"/>
    <row r="44" spans="6:6" x14ac:dyDescent="0.3"/>
    <row r="45" spans="6:6" x14ac:dyDescent="0.3"/>
    <row r="46" spans="6:6" x14ac:dyDescent="0.3"/>
    <row r="47" spans="6:6" x14ac:dyDescent="0.3"/>
  </sheetData>
  <sheetProtection algorithmName="SHA-512" hashValue="3DFW2skoTlSbWXzSTUl2JkHg+6TvirM/h9ZhjxHTe4yohcuBV6gH3jFHZbONNaMl/aWKXUEbLvbNhnzzS/KoZw==" saltValue="0JWu/iTd0E3HJ3SoV0PkHA==" spinCount="100000" sheet="1" scenarios="1"/>
  <conditionalFormatting sqref="A15:A19">
    <cfRule type="expression" dxfId="46" priority="2">
      <formula>A15=$B$12</formula>
    </cfRule>
  </conditionalFormatting>
  <conditionalFormatting sqref="B15:B19">
    <cfRule type="expression" dxfId="45" priority="1">
      <formula>A15=$B$12</formula>
    </cfRule>
  </conditionalFormatting>
  <dataValidations count="1">
    <dataValidation type="decimal" allowBlank="1" showInputMessage="1" showErrorMessage="1" sqref="B11">
      <formula1>0</formula1>
      <formula2>1</formula2>
    </dataValidation>
  </dataValidations>
  <pageMargins left="0.7" right="0.7" top="0.75" bottom="0.75" header="0.3" footer="0.3"/>
  <pageSetup orientation="landscape" r:id="rId1"/>
  <rowBreaks count="1" manualBreakCount="1">
    <brk id="9" max="16383" man="1"/>
  </rowBreaks>
  <drawing r:id="rId2"/>
  <tableParts count="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C1A"/>
  </sheetPr>
  <dimension ref="A1:K48"/>
  <sheetViews>
    <sheetView showGridLines="0" zoomScaleNormal="100" workbookViewId="0">
      <selection activeCell="B11" sqref="B11"/>
    </sheetView>
  </sheetViews>
  <sheetFormatPr defaultColWidth="0" defaultRowHeight="14.4" zeroHeight="1" x14ac:dyDescent="0.3"/>
  <cols>
    <col min="1" max="1" width="34.44140625" bestFit="1" customWidth="1"/>
    <col min="2" max="7" width="20.5546875" customWidth="1"/>
    <col min="8" max="11" width="9.109375" customWidth="1"/>
    <col min="12" max="16384" width="9.109375" hidden="1"/>
  </cols>
  <sheetData>
    <row r="1" spans="1:7" ht="57" customHeight="1" x14ac:dyDescent="0.3">
      <c r="B1" s="60" t="s">
        <v>92</v>
      </c>
      <c r="C1" s="8"/>
      <c r="D1" s="8"/>
      <c r="E1" s="8"/>
      <c r="F1" s="8"/>
      <c r="G1" s="8"/>
    </row>
    <row r="2" spans="1:7" x14ac:dyDescent="0.3"/>
    <row r="3" spans="1:7" x14ac:dyDescent="0.3">
      <c r="B3" s="7" t="s">
        <v>58</v>
      </c>
      <c r="C3" s="7"/>
      <c r="D3" s="7"/>
      <c r="E3" s="7"/>
      <c r="F3" s="7"/>
      <c r="G3" s="57"/>
    </row>
    <row r="4" spans="1:7" ht="28.8" x14ac:dyDescent="0.3">
      <c r="A4" s="54" t="s">
        <v>54</v>
      </c>
      <c r="B4" s="55" t="s">
        <v>39</v>
      </c>
      <c r="C4" s="55" t="s">
        <v>40</v>
      </c>
      <c r="D4" s="55" t="s">
        <v>0</v>
      </c>
      <c r="E4" s="55" t="s">
        <v>1</v>
      </c>
      <c r="F4" s="55" t="s">
        <v>2</v>
      </c>
      <c r="G4" s="56" t="s">
        <v>3</v>
      </c>
    </row>
    <row r="5" spans="1:7" ht="14.1" customHeight="1"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c r="E10" s="3"/>
    </row>
    <row r="11" spans="1:7" x14ac:dyDescent="0.3">
      <c r="A11" s="11" t="s">
        <v>19</v>
      </c>
      <c r="B11" s="46"/>
      <c r="D11" t="s">
        <v>32</v>
      </c>
    </row>
    <row r="12" spans="1:7" x14ac:dyDescent="0.3">
      <c r="A12" s="11" t="s">
        <v>51</v>
      </c>
      <c r="B12" s="67">
        <f>'Indicators 1 &amp; 2 Data Entry'!B3</f>
        <v>0</v>
      </c>
    </row>
    <row r="13" spans="1:7" x14ac:dyDescent="0.3"/>
    <row r="14" spans="1:7" ht="28.8" x14ac:dyDescent="0.3">
      <c r="A14" s="12" t="s">
        <v>54</v>
      </c>
      <c r="B14" s="50" t="s">
        <v>16</v>
      </c>
      <c r="C14" s="50" t="s">
        <v>29</v>
      </c>
    </row>
    <row r="15" spans="1:7" x14ac:dyDescent="0.3">
      <c r="A15" s="18">
        <f>'Indicator 1 Predicting Trend'!A19</f>
        <v>0</v>
      </c>
      <c r="B15" s="17" t="e">
        <f>F5/G5</f>
        <v>#DIV/0!</v>
      </c>
      <c r="C15" s="20" t="s">
        <v>14</v>
      </c>
    </row>
    <row r="16" spans="1:7" x14ac:dyDescent="0.3">
      <c r="A16" s="18">
        <f>'Indicator 1 Predicting Trend'!A20</f>
        <v>0</v>
      </c>
      <c r="B16" s="17" t="e">
        <f>MAX(0,IF(A$15=B$12,(B15*(1+(-$B$11))),F6/G6))</f>
        <v>#DIV/0!</v>
      </c>
      <c r="C16" s="59" t="e">
        <f>IF(A$15=B$12,B16-B15,"N/A")</f>
        <v>#DIV/0!</v>
      </c>
    </row>
    <row r="17" spans="1:6" x14ac:dyDescent="0.3">
      <c r="A17" s="18">
        <f>'Indicator 1 Predicting Trend'!A21</f>
        <v>0</v>
      </c>
      <c r="B17" s="17" t="e">
        <f>MAX(0,IF(A$15=B$12,(B16*(1+(-B$11))^2),IF(A$16=B$12,(B16*(1+(-B$11))),(F7/G7))))</f>
        <v>#DIV/0!</v>
      </c>
      <c r="C17" s="59" t="e">
        <f>IF(OR(A$15=B$12,A$16=B$12),B17-B16,"N/A")</f>
        <v>#DIV/0!</v>
      </c>
    </row>
    <row r="18" spans="1:6" x14ac:dyDescent="0.3">
      <c r="A18" s="18">
        <f>'Indicator 1 Predicting Trend'!A22</f>
        <v>0</v>
      </c>
      <c r="B18" s="17" t="e">
        <f>MAX(0,IF(A$15=B$12,(B17*(1+(-B$11))^3),IF(A$16=B$12,(B17*(1+(-B$11))^2),IF(A$17=B$12,(B17*(1+(-B$11))),(F8/G8)))))</f>
        <v>#DIV/0!</v>
      </c>
      <c r="C18" s="59" t="e">
        <f>IF(OR(A$15=B$12,A$16=B$12,A$17=B$12),B18-B17,"N/A")</f>
        <v>#DIV/0!</v>
      </c>
      <c r="E18" s="52" t="s">
        <v>50</v>
      </c>
    </row>
    <row r="19" spans="1:6" x14ac:dyDescent="0.3">
      <c r="A19" s="18">
        <f>'Indicator 1 Predicting Trend'!A23</f>
        <v>0</v>
      </c>
      <c r="B19" s="17" t="e">
        <f>MAX(0,IF(A$15=B$12,(B18*(1+(-B$11))^4)),IF(A$16=B$12,(B18*(1+(-B$11))^3),IF(A$17=B$12,(B18*(1+(-B$11))^2),IF(A$18=B$12,(B18*(1+(-B$11))),(F9/G9)))))</f>
        <v>#DIV/0!</v>
      </c>
      <c r="C19" s="17" t="e">
        <f>IF(OR(A$15=B$12,A$16=B$12,A$17=B$12,A$18=B$12),B19-B18,"N/A")</f>
        <v>#DIV/0!</v>
      </c>
      <c r="D19" s="22"/>
    </row>
    <row r="20" spans="1:6" x14ac:dyDescent="0.3">
      <c r="A20" s="18">
        <f>'Indicator 1 Predicting Trend'!A24</f>
        <v>0</v>
      </c>
      <c r="B20" s="17" t="e">
        <f>MAX(0,IF(A$15=B$12,(B19*(1+(-B$11))^5),IF(A$16=B$12,(B19*(1+(-B$11))^4),IF(A$17=B$12,(B19*(1+(-B$11))^3),IF(A$18=B$12,(B19*(1+(-B$11))^2),IF(A$19=B$12,(B19*(1+(-B$11))),""))))))</f>
        <v>#DIV/0!</v>
      </c>
      <c r="C20" s="17" t="e">
        <f>IF(OR(A$15=B$12,A$16=B$12,A$17=B$12,A$18=B$12,A$19=B$12),B20-B19,"N/A")</f>
        <v>#DIV/0!</v>
      </c>
    </row>
    <row r="21" spans="1:6" x14ac:dyDescent="0.3">
      <c r="A21" s="18">
        <f>'Indicator 1 Predicting Trend'!A25</f>
        <v>0</v>
      </c>
      <c r="B21" s="17" t="e">
        <f>MAX(0,IF(A$15=B$12,(B20*(1+(-B$11))^6),IF(A$16=B$12,(B20*(1+(-B$11))^5),IF(A$17=B$12,(B20*(1+(-B$11))^4),IF(A$18=B$12,(B20*(1+(-B$11))^3),IF(A$19=B$12,(B20*(1+(-B$11))^2),""))))))</f>
        <v>#DIV/0!</v>
      </c>
      <c r="C21" s="17" t="e">
        <f>IF(OR(A$15=B$12,A$16=B$12,A$17=B$12,A$18=B$12,A$19=B$12),B21-B20,"N/A")</f>
        <v>#DIV/0!</v>
      </c>
    </row>
    <row r="22" spans="1:6" x14ac:dyDescent="0.3">
      <c r="A22" s="18">
        <f>'Indicator 1 Predicting Trend'!A26</f>
        <v>0</v>
      </c>
      <c r="B22" s="17" t="e">
        <f>MAX(0,IF(A$15=B$12,(B21*(1+(-B$11))^7),IF(A$16=B$12,(B21*(1+(-B$11))^6),IF(A$17=B$12,(B21*(1+(-B$11))^5),IF(A$18=B$12,(B21*(1+(-B$11))^4),IF(A$19=B$12,(B21*(1+(-B$11))^3),""))))))</f>
        <v>#DIV/0!</v>
      </c>
      <c r="C22" s="17" t="e">
        <f>IF(OR(A$15=B$12,A$16=B$12,A$17=B$12,A$18=B$12,A$19=B$12),B22-B21,"N/A")</f>
        <v>#DIV/0!</v>
      </c>
    </row>
    <row r="23" spans="1:6" x14ac:dyDescent="0.3">
      <c r="A23" s="18">
        <f>'Indicator 1 Predicting Trend'!A27</f>
        <v>0</v>
      </c>
      <c r="B23" s="17" t="e">
        <f>MAX(0,IF(A$15=B$12,(B22*(1+(-B$11))^8),IF(A$16=B$12,(B22*(1+(-B$11))^7),IF(A$17=B$12,(B22*(1+(-B$11))^6),IF(A$18=B$12,(B22*(1+(-B$11))^5),IF(A$19=B$12,(B22*(1+(-B$11))^4),""))))))</f>
        <v>#DIV/0!</v>
      </c>
      <c r="C23" s="17" t="e">
        <f>IF(OR(A$15=B$12,A$16=B$12,A$17=B$12,A$18=B$12,A$19=B$12),B23-B22,"N/A")</f>
        <v>#DIV/0!</v>
      </c>
    </row>
    <row r="24" spans="1:6" x14ac:dyDescent="0.3">
      <c r="A24" s="18">
        <f>'Indicator 1 Predicting Trend'!A28</f>
        <v>0</v>
      </c>
      <c r="B24" s="17" t="e">
        <f>MAX(0,IF(A$15=B$12,(B23*(1+(-B$11))^9),IF(A$16=B$12,(B23*(1+(-B$11))^8),IF(A$17=B$12,(B23*(1+(-B$11))^7),IF(A$18=B$12,(B23*(1+(-B$11))^6),IF(A$19=B$12,(B23*(1+(-B$11))^5),""))))))</f>
        <v>#DIV/0!</v>
      </c>
      <c r="C24" s="17" t="e">
        <f>IF(OR(A$15=B$12,A$16=B$12,A$17=B$12,A$18=B$12,A$19=B$12),B24-B23,"N/A")</f>
        <v>#DIV/0!</v>
      </c>
    </row>
    <row r="25" spans="1:6" x14ac:dyDescent="0.3"/>
    <row r="26" spans="1:6" x14ac:dyDescent="0.3"/>
    <row r="27" spans="1:6" x14ac:dyDescent="0.3"/>
    <row r="28" spans="1:6" x14ac:dyDescent="0.3"/>
    <row r="29" spans="1:6" x14ac:dyDescent="0.3"/>
    <row r="30" spans="1:6" x14ac:dyDescent="0.3"/>
    <row r="31" spans="1:6" x14ac:dyDescent="0.3"/>
    <row r="32" spans="1:6" x14ac:dyDescent="0.3">
      <c r="F32" s="11" t="s">
        <v>41</v>
      </c>
    </row>
    <row r="33" spans="6:6" x14ac:dyDescent="0.3">
      <c r="F33" s="49" t="s">
        <v>42</v>
      </c>
    </row>
    <row r="34" spans="6:6" x14ac:dyDescent="0.3">
      <c r="F34" s="49" t="s">
        <v>43</v>
      </c>
    </row>
    <row r="35" spans="6:6" x14ac:dyDescent="0.3">
      <c r="F35" s="49" t="s">
        <v>44</v>
      </c>
    </row>
    <row r="36" spans="6:6" x14ac:dyDescent="0.3">
      <c r="F36" s="49" t="s">
        <v>45</v>
      </c>
    </row>
    <row r="37" spans="6:6" x14ac:dyDescent="0.3">
      <c r="F37" s="49" t="s">
        <v>46</v>
      </c>
    </row>
    <row r="38" spans="6:6" x14ac:dyDescent="0.3">
      <c r="F38" s="49" t="s">
        <v>47</v>
      </c>
    </row>
    <row r="39" spans="6:6" x14ac:dyDescent="0.3">
      <c r="F39" s="49" t="s">
        <v>48</v>
      </c>
    </row>
    <row r="40" spans="6:6" x14ac:dyDescent="0.3"/>
    <row r="41" spans="6:6" x14ac:dyDescent="0.3"/>
    <row r="42" spans="6:6" x14ac:dyDescent="0.3"/>
    <row r="43" spans="6:6" x14ac:dyDescent="0.3"/>
    <row r="44" spans="6:6" x14ac:dyDescent="0.3"/>
    <row r="45" spans="6:6" x14ac:dyDescent="0.3"/>
    <row r="46" spans="6:6" x14ac:dyDescent="0.3"/>
    <row r="47" spans="6:6" x14ac:dyDescent="0.3"/>
    <row r="48" spans="6:6" x14ac:dyDescent="0.3"/>
  </sheetData>
  <sheetProtection algorithmName="SHA-512" hashValue="2YaoQbwcFGrJUeNBevwK3yNRw0RFoPKHuHJpLUsOXYy0w/HA24F/2u2EYdq6JRYn/itv2dr/CCwIsJBJf2XXKg==" saltValue="p3DsXboMIbvY8SC4yS8g8Q==" spinCount="100000" sheet="1" scenarios="1"/>
  <conditionalFormatting sqref="B15:B19">
    <cfRule type="expression" dxfId="30" priority="3">
      <formula>A15=B$12</formula>
    </cfRule>
  </conditionalFormatting>
  <conditionalFormatting sqref="A15:A19">
    <cfRule type="expression" dxfId="29" priority="2">
      <formula>A15=$B$12</formula>
    </cfRule>
  </conditionalFormatting>
  <conditionalFormatting sqref="C15:C24">
    <cfRule type="expression" dxfId="28" priority="1">
      <formula>$A15=$B$12</formula>
    </cfRule>
  </conditionalFormatting>
  <pageMargins left="0.7" right="0.7" top="0.75" bottom="0.75" header="0.3" footer="0.3"/>
  <pageSetup orientation="landscape" r:id="rId1"/>
  <rowBreaks count="2" manualBreakCount="2">
    <brk id="12" max="16383" man="1"/>
    <brk id="42" max="16383" man="1"/>
  </rowBreaks>
  <drawing r:id="rId2"/>
  <tableParts count="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8FF"/>
  </sheetPr>
  <dimension ref="A1:Q39"/>
  <sheetViews>
    <sheetView showGridLines="0" workbookViewId="0"/>
  </sheetViews>
  <sheetFormatPr defaultColWidth="0" defaultRowHeight="14.4" zeroHeight="1" x14ac:dyDescent="0.3"/>
  <cols>
    <col min="1" max="1" width="31.5546875" customWidth="1"/>
    <col min="2" max="6" width="15.5546875" customWidth="1"/>
    <col min="7" max="17" width="9.109375" customWidth="1"/>
    <col min="18" max="16384" width="9.109375" hidden="1"/>
  </cols>
  <sheetData>
    <row r="1" spans="1:9" ht="57" customHeight="1" x14ac:dyDescent="0.3">
      <c r="B1" s="60" t="s">
        <v>93</v>
      </c>
      <c r="C1" s="8"/>
      <c r="D1" s="8"/>
      <c r="E1" s="8"/>
      <c r="F1" s="8"/>
    </row>
    <row r="2" spans="1:9" ht="57" customHeight="1" x14ac:dyDescent="0.3">
      <c r="A2" s="69" t="s">
        <v>51</v>
      </c>
      <c r="B2" s="67">
        <f>'Indicators 1 &amp; 2 Data Entry'!B3</f>
        <v>0</v>
      </c>
    </row>
    <row r="3" spans="1:9" x14ac:dyDescent="0.3"/>
    <row r="4" spans="1:9" x14ac:dyDescent="0.3">
      <c r="B4" s="7" t="s">
        <v>16</v>
      </c>
      <c r="C4" s="7"/>
      <c r="D4" s="7"/>
      <c r="E4" s="7"/>
      <c r="F4" s="7"/>
    </row>
    <row r="5" spans="1:9" ht="28.8" x14ac:dyDescent="0.3">
      <c r="A5" s="54" t="s">
        <v>54</v>
      </c>
      <c r="B5" s="55" t="s">
        <v>71</v>
      </c>
      <c r="C5" s="55" t="s">
        <v>76</v>
      </c>
      <c r="D5" s="55" t="s">
        <v>77</v>
      </c>
      <c r="E5" s="55" t="s">
        <v>74</v>
      </c>
      <c r="F5" s="55" t="s">
        <v>78</v>
      </c>
    </row>
    <row r="6" spans="1:9" x14ac:dyDescent="0.3">
      <c r="A6" s="18">
        <f>'Indicator 2 Predicting Trend'!A5</f>
        <v>0</v>
      </c>
      <c r="B6" s="44" t="e">
        <f>'Indicator 2 Predicting Trend'!B19</f>
        <v>#DIV/0!</v>
      </c>
      <c r="C6" s="44" t="e">
        <f>'Ind. 2 Fixed Percent Decrease'!B15</f>
        <v>#DIV/0!</v>
      </c>
      <c r="D6" s="45" t="str">
        <f>'Indicator 2 Average Decrease'!B14</f>
        <v/>
      </c>
      <c r="E6" s="45" t="e">
        <f>'Ind. 2 Start With the End Goal'!B15</f>
        <v>#DIV/0!</v>
      </c>
      <c r="F6" s="45" t="e">
        <f>'Indicator 2 Accelerated Growth'!B15</f>
        <v>#DIV/0!</v>
      </c>
    </row>
    <row r="7" spans="1:9" x14ac:dyDescent="0.3">
      <c r="A7" s="18">
        <f>'Indicator 2 Predicting Trend'!A6</f>
        <v>0</v>
      </c>
      <c r="B7" s="44" t="e">
        <f>'Indicator 2 Predicting Trend'!B20</f>
        <v>#DIV/0!</v>
      </c>
      <c r="C7" s="44" t="e">
        <f>'Ind. 2 Fixed Percent Decrease'!B16</f>
        <v>#DIV/0!</v>
      </c>
      <c r="D7" s="45" t="str">
        <f>'Indicator 2 Average Decrease'!B15</f>
        <v/>
      </c>
      <c r="E7" s="45" t="e">
        <f>'Ind. 2 Start With the End Goal'!B16</f>
        <v>#DIV/0!</v>
      </c>
      <c r="F7" s="45" t="e">
        <f>'Indicator 2 Accelerated Growth'!B16</f>
        <v>#DIV/0!</v>
      </c>
    </row>
    <row r="8" spans="1:9" x14ac:dyDescent="0.3">
      <c r="A8" s="18">
        <f>'Indicator 2 Predicting Trend'!A7</f>
        <v>0</v>
      </c>
      <c r="B8" s="44" t="e">
        <f>'Indicator 2 Predicting Trend'!B21</f>
        <v>#DIV/0!</v>
      </c>
      <c r="C8" s="44" t="e">
        <f>'Ind. 2 Fixed Percent Decrease'!B17</f>
        <v>#DIV/0!</v>
      </c>
      <c r="D8" s="45" t="str">
        <f>'Indicator 2 Average Decrease'!B16</f>
        <v/>
      </c>
      <c r="E8" s="45" t="e">
        <f>'Ind. 2 Start With the End Goal'!B17</f>
        <v>#DIV/0!</v>
      </c>
      <c r="F8" s="45" t="e">
        <f>'Indicator 2 Accelerated Growth'!B17</f>
        <v>#DIV/0!</v>
      </c>
    </row>
    <row r="9" spans="1:9" x14ac:dyDescent="0.3">
      <c r="A9" s="18">
        <f>'Indicator 2 Predicting Trend'!A8</f>
        <v>0</v>
      </c>
      <c r="B9" s="44" t="e">
        <f>'Indicator 2 Predicting Trend'!B22</f>
        <v>#DIV/0!</v>
      </c>
      <c r="C9" s="44" t="e">
        <f>'Ind. 2 Fixed Percent Decrease'!B18</f>
        <v>#DIV/0!</v>
      </c>
      <c r="D9" s="45" t="str">
        <f>'Indicator 2 Average Decrease'!B17</f>
        <v/>
      </c>
      <c r="E9" s="45" t="e">
        <f>'Ind. 2 Start With the End Goal'!B18</f>
        <v>#DIV/0!</v>
      </c>
      <c r="F9" s="45" t="e">
        <f>'Indicator 2 Accelerated Growth'!B18</f>
        <v>#DIV/0!</v>
      </c>
      <c r="I9" s="52" t="s">
        <v>50</v>
      </c>
    </row>
    <row r="10" spans="1:9" x14ac:dyDescent="0.3">
      <c r="A10" s="18">
        <f>'Indicator 2 Predicting Trend'!A9</f>
        <v>0</v>
      </c>
      <c r="B10" s="44" t="e">
        <f>'Indicator 2 Predicting Trend'!B23</f>
        <v>#DIV/0!</v>
      </c>
      <c r="C10" s="44" t="e">
        <f>'Ind. 2 Fixed Percent Decrease'!B19</f>
        <v>#DIV/0!</v>
      </c>
      <c r="D10" s="45" t="str">
        <f>'Indicator 2 Average Decrease'!B18</f>
        <v/>
      </c>
      <c r="E10" s="45" t="e">
        <f>'Ind. 2 Start With the End Goal'!B19</f>
        <v>#DIV/0!</v>
      </c>
      <c r="F10" s="45" t="e">
        <f>'Indicator 2 Accelerated Growth'!B19</f>
        <v>#DIV/0!</v>
      </c>
    </row>
    <row r="11" spans="1:9" x14ac:dyDescent="0.3">
      <c r="A11" s="18">
        <f>'Indicator 2 Predicting Trend'!A10</f>
        <v>0</v>
      </c>
      <c r="B11" s="44" t="e">
        <f>'Indicator 2 Predicting Trend'!B24</f>
        <v>#DIV/0!</v>
      </c>
      <c r="C11" s="44" t="e">
        <f>'Ind. 2 Fixed Percent Decrease'!B20</f>
        <v>#DIV/0!</v>
      </c>
      <c r="D11" s="45" t="str">
        <f>'Indicator 2 Average Decrease'!B19</f>
        <v/>
      </c>
      <c r="E11" s="45" t="e">
        <f>'Ind. 2 Start With the End Goal'!B20</f>
        <v>#DIV/0!</v>
      </c>
      <c r="F11" s="45" t="e">
        <f>'Indicator 2 Accelerated Growth'!B20</f>
        <v>#DIV/0!</v>
      </c>
    </row>
    <row r="12" spans="1:9" x14ac:dyDescent="0.3">
      <c r="A12" s="18">
        <f>'Indicator 2 Predicting Trend'!A11</f>
        <v>0</v>
      </c>
      <c r="B12" s="44" t="e">
        <f>'Indicator 2 Predicting Trend'!B25</f>
        <v>#DIV/0!</v>
      </c>
      <c r="C12" s="44" t="e">
        <f>'Ind. 2 Fixed Percent Decrease'!B21</f>
        <v>#DIV/0!</v>
      </c>
      <c r="D12" s="45" t="str">
        <f>'Indicator 2 Average Decrease'!B20</f>
        <v/>
      </c>
      <c r="E12" s="45" t="e">
        <f>'Ind. 2 Start With the End Goal'!B21</f>
        <v>#DIV/0!</v>
      </c>
      <c r="F12" s="45" t="e">
        <f>'Indicator 2 Accelerated Growth'!B21</f>
        <v>#DIV/0!</v>
      </c>
    </row>
    <row r="13" spans="1:9" x14ac:dyDescent="0.3">
      <c r="A13" s="18">
        <f>'Indicator 2 Predicting Trend'!A12</f>
        <v>0</v>
      </c>
      <c r="B13" s="44" t="e">
        <f>'Indicator 2 Predicting Trend'!B26</f>
        <v>#DIV/0!</v>
      </c>
      <c r="C13" s="44" t="e">
        <f>'Ind. 2 Fixed Percent Decrease'!B22</f>
        <v>#DIV/0!</v>
      </c>
      <c r="D13" s="45" t="str">
        <f>'Indicator 2 Average Decrease'!B21</f>
        <v/>
      </c>
      <c r="E13" s="45" t="e">
        <f>'Ind. 2 Start With the End Goal'!B22</f>
        <v>#DIV/0!</v>
      </c>
      <c r="F13" s="45" t="e">
        <f>'Indicator 2 Accelerated Growth'!B22</f>
        <v>#DIV/0!</v>
      </c>
    </row>
    <row r="14" spans="1:9" x14ac:dyDescent="0.3">
      <c r="A14" s="18">
        <f>'Indicator 2 Predicting Trend'!A13</f>
        <v>0</v>
      </c>
      <c r="B14" s="44" t="e">
        <f>'Indicator 2 Predicting Trend'!B27</f>
        <v>#DIV/0!</v>
      </c>
      <c r="C14" s="44" t="e">
        <f>'Ind. 2 Fixed Percent Decrease'!B23</f>
        <v>#DIV/0!</v>
      </c>
      <c r="D14" s="45" t="str">
        <f>'Indicator 2 Average Decrease'!B22</f>
        <v/>
      </c>
      <c r="E14" s="45" t="e">
        <f>'Ind. 2 Start With the End Goal'!B23</f>
        <v>#DIV/0!</v>
      </c>
      <c r="F14" s="45" t="e">
        <f>'Indicator 2 Accelerated Growth'!B23</f>
        <v>#DIV/0!</v>
      </c>
    </row>
    <row r="15" spans="1:9" x14ac:dyDescent="0.3">
      <c r="A15" s="18">
        <f>'Indicator 2 Predicting Trend'!A14</f>
        <v>0</v>
      </c>
      <c r="B15" s="44" t="e">
        <f>'Indicator 2 Predicting Trend'!B28</f>
        <v>#DIV/0!</v>
      </c>
      <c r="C15" s="44" t="e">
        <f>'Ind. 2 Fixed Percent Decrease'!B24</f>
        <v>#DIV/0!</v>
      </c>
      <c r="D15" s="45" t="str">
        <f>'Indicator 2 Average Decrease'!B23</f>
        <v/>
      </c>
      <c r="E15" s="45" t="e">
        <f>'Ind. 2 Start With the End Goal'!B24</f>
        <v>#DIV/0!</v>
      </c>
      <c r="F15" s="45" t="e">
        <f>'Indicator 2 Accelerated Growth'!B24</f>
        <v>#DIV/0!</v>
      </c>
    </row>
    <row r="16" spans="1:9" x14ac:dyDescent="0.3"/>
    <row r="17" spans="9:9" x14ac:dyDescent="0.3"/>
    <row r="18" spans="9:9" x14ac:dyDescent="0.3"/>
    <row r="19" spans="9:9" x14ac:dyDescent="0.3"/>
    <row r="20" spans="9:9" x14ac:dyDescent="0.3"/>
    <row r="21" spans="9:9" x14ac:dyDescent="0.3"/>
    <row r="22" spans="9:9" x14ac:dyDescent="0.3"/>
    <row r="23" spans="9:9" x14ac:dyDescent="0.3"/>
    <row r="24" spans="9:9" x14ac:dyDescent="0.3"/>
    <row r="25" spans="9:9" x14ac:dyDescent="0.3"/>
    <row r="26" spans="9:9" x14ac:dyDescent="0.3">
      <c r="I26" s="11" t="s">
        <v>41</v>
      </c>
    </row>
    <row r="27" spans="9:9" x14ac:dyDescent="0.3">
      <c r="I27" s="49" t="s">
        <v>42</v>
      </c>
    </row>
    <row r="28" spans="9:9" x14ac:dyDescent="0.3">
      <c r="I28" s="49" t="s">
        <v>43</v>
      </c>
    </row>
    <row r="29" spans="9:9" x14ac:dyDescent="0.3">
      <c r="I29" s="49" t="s">
        <v>44</v>
      </c>
    </row>
    <row r="30" spans="9:9" x14ac:dyDescent="0.3">
      <c r="I30" s="49" t="s">
        <v>45</v>
      </c>
    </row>
    <row r="31" spans="9:9" x14ac:dyDescent="0.3">
      <c r="I31" s="49" t="s">
        <v>46</v>
      </c>
    </row>
    <row r="32" spans="9:9" x14ac:dyDescent="0.3">
      <c r="I32" s="49" t="s">
        <v>47</v>
      </c>
    </row>
    <row r="33" spans="9:9" x14ac:dyDescent="0.3">
      <c r="I33" s="49" t="s">
        <v>48</v>
      </c>
    </row>
    <row r="34" spans="9:9" x14ac:dyDescent="0.3"/>
    <row r="35" spans="9:9" x14ac:dyDescent="0.3"/>
    <row r="36" spans="9:9" x14ac:dyDescent="0.3"/>
    <row r="37" spans="9:9" x14ac:dyDescent="0.3"/>
    <row r="38" spans="9:9" x14ac:dyDescent="0.3"/>
    <row r="39" spans="9:9" x14ac:dyDescent="0.3"/>
  </sheetData>
  <sheetProtection algorithmName="SHA-512" hashValue="YdGnwnjemiKeuerJfx+xsmoWXE1EBueWdel4hViQ9sEYwYFfLIA3+Ien29yjGyFW+Yl5nq/hapr0i1XxD46RVQ==" saltValue="lNxwatYYNIWsTXJNhhmUxQ==" spinCount="100000" sheet="1" scenarios="1"/>
  <conditionalFormatting sqref="A6:A15">
    <cfRule type="expression" dxfId="10" priority="2">
      <formula>A6=$B$2</formula>
    </cfRule>
  </conditionalFormatting>
  <conditionalFormatting sqref="B6:F15">
    <cfRule type="expression" dxfId="9" priority="1">
      <formula>$A6=$B$2</formula>
    </cfRule>
  </conditionalFormatting>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55A64"/>
  </sheetPr>
  <dimension ref="A1:C32"/>
  <sheetViews>
    <sheetView showGridLines="0" workbookViewId="0">
      <selection activeCell="B5" sqref="B5"/>
    </sheetView>
  </sheetViews>
  <sheetFormatPr defaultColWidth="0" defaultRowHeight="14.4" zeroHeight="1" x14ac:dyDescent="0.3"/>
  <cols>
    <col min="1" max="1" width="35.5546875" customWidth="1"/>
    <col min="2" max="2" width="67.5546875" customWidth="1"/>
    <col min="3" max="3" width="9.109375" customWidth="1"/>
    <col min="4" max="16384" width="9.109375" hidden="1"/>
  </cols>
  <sheetData>
    <row r="1" spans="1:2" ht="52.5" customHeight="1" x14ac:dyDescent="0.3">
      <c r="B1" s="9" t="s">
        <v>11</v>
      </c>
    </row>
    <row r="2" spans="1:2" ht="30" customHeight="1" x14ac:dyDescent="0.3">
      <c r="A2" t="s">
        <v>7</v>
      </c>
    </row>
    <row r="3" spans="1:2" x14ac:dyDescent="0.3"/>
    <row r="4" spans="1:2" x14ac:dyDescent="0.3">
      <c r="A4" s="11" t="s">
        <v>5</v>
      </c>
      <c r="B4" s="11" t="s">
        <v>6</v>
      </c>
    </row>
    <row r="5" spans="1:2" ht="28.8" x14ac:dyDescent="0.3">
      <c r="A5" s="47" t="s">
        <v>8</v>
      </c>
      <c r="B5" s="2" t="s">
        <v>57</v>
      </c>
    </row>
    <row r="6" spans="1:2" x14ac:dyDescent="0.3"/>
    <row r="7" spans="1:2" ht="43.2" x14ac:dyDescent="0.3">
      <c r="A7" s="48" t="s">
        <v>9</v>
      </c>
      <c r="B7" s="2" t="s">
        <v>60</v>
      </c>
    </row>
    <row r="8" spans="1:2" x14ac:dyDescent="0.3"/>
    <row r="9" spans="1:2" ht="86.4" x14ac:dyDescent="0.3">
      <c r="A9" s="48" t="s">
        <v>10</v>
      </c>
      <c r="B9" s="29" t="s">
        <v>61</v>
      </c>
    </row>
    <row r="10" spans="1:2" x14ac:dyDescent="0.3"/>
    <row r="11" spans="1:2" ht="72" x14ac:dyDescent="0.3">
      <c r="A11" s="48" t="s">
        <v>33</v>
      </c>
      <c r="B11" s="2" t="s">
        <v>37</v>
      </c>
    </row>
    <row r="12" spans="1:2" x14ac:dyDescent="0.3"/>
    <row r="13" spans="1:2" ht="72" x14ac:dyDescent="0.3">
      <c r="A13" s="48" t="s">
        <v>12</v>
      </c>
      <c r="B13" s="2" t="s">
        <v>63</v>
      </c>
    </row>
    <row r="14" spans="1:2" x14ac:dyDescent="0.3"/>
    <row r="15" spans="1:2" ht="72" x14ac:dyDescent="0.3">
      <c r="A15" s="48" t="s">
        <v>30</v>
      </c>
      <c r="B15" s="2" t="s">
        <v>64</v>
      </c>
    </row>
    <row r="16" spans="1:2" x14ac:dyDescent="0.3"/>
    <row r="17" spans="1:2" ht="100.8" x14ac:dyDescent="0.3">
      <c r="A17" s="48" t="s">
        <v>55</v>
      </c>
      <c r="B17" s="2" t="s">
        <v>99</v>
      </c>
    </row>
    <row r="18" spans="1:2" x14ac:dyDescent="0.3">
      <c r="A18" s="15"/>
      <c r="B18" s="2"/>
    </row>
    <row r="19" spans="1:2" x14ac:dyDescent="0.3">
      <c r="A19" s="15" t="s">
        <v>65</v>
      </c>
      <c r="B19" s="2" t="s">
        <v>27</v>
      </c>
    </row>
    <row r="20" spans="1:2" x14ac:dyDescent="0.3">
      <c r="B20" s="2"/>
    </row>
    <row r="21" spans="1:2" ht="86.4" x14ac:dyDescent="0.3">
      <c r="A21" s="48" t="s">
        <v>17</v>
      </c>
      <c r="B21" s="29" t="s">
        <v>62</v>
      </c>
    </row>
    <row r="22" spans="1:2" x14ac:dyDescent="0.3"/>
    <row r="23" spans="1:2" ht="72" x14ac:dyDescent="0.3">
      <c r="A23" s="48" t="s">
        <v>34</v>
      </c>
      <c r="B23" s="2" t="s">
        <v>38</v>
      </c>
    </row>
    <row r="24" spans="1:2" x14ac:dyDescent="0.3"/>
    <row r="25" spans="1:2" ht="86.4" x14ac:dyDescent="0.3">
      <c r="A25" s="48" t="s">
        <v>18</v>
      </c>
      <c r="B25" s="2" t="s">
        <v>79</v>
      </c>
    </row>
    <row r="26" spans="1:2" x14ac:dyDescent="0.3"/>
    <row r="27" spans="1:2" ht="72" x14ac:dyDescent="0.3">
      <c r="A27" s="48" t="s">
        <v>31</v>
      </c>
      <c r="B27" s="2" t="s">
        <v>64</v>
      </c>
    </row>
    <row r="28" spans="1:2" x14ac:dyDescent="0.3"/>
    <row r="29" spans="1:2" ht="100.8" x14ac:dyDescent="0.3">
      <c r="A29" s="48" t="s">
        <v>56</v>
      </c>
      <c r="B29" s="2" t="s">
        <v>99</v>
      </c>
    </row>
    <row r="30" spans="1:2" x14ac:dyDescent="0.3"/>
    <row r="31" spans="1:2" x14ac:dyDescent="0.3">
      <c r="A31" s="15" t="s">
        <v>66</v>
      </c>
      <c r="B31" s="2" t="s">
        <v>27</v>
      </c>
    </row>
    <row r="32" spans="1:2" x14ac:dyDescent="0.3"/>
  </sheetData>
  <sheetProtection algorithmName="SHA-512" hashValue="uBApUFnhpUgkqUgKTzg1DdYPND0Ywm6Z5JpiZ6mKkX0Xl52/a9Sc7Nx3bNfV8hARV9glij6ufFaEZxEY/dQXmg==" saltValue="Au27GucpPw2vTi4BORbBRA==" spinCount="100000" sheet="1" scenarios="1"/>
  <hyperlinks>
    <hyperlink ref="A5" location="'Indicators 1 &amp; 2 Data Entry'!A5" display="Indicators 1 &amp; 2 Data Entry"/>
    <hyperlink ref="A7" location="'Indicators 1 &amp; 2 Calculations'!A4" display="Indicators 1 &amp; 2 Calculations"/>
    <hyperlink ref="A9" location="'Indicator 1 Predicting Trend'!A5" display="Indicator 1 Predicting Trend"/>
    <hyperlink ref="A11" location="'Ind. 1 Fixed Percent Increase'!A1" display="Ind. 1 Fixed Percent Increase"/>
    <hyperlink ref="A13" location="'Indicator 1 Average Increase'!A5" display="Indicator 1 Average Increase"/>
    <hyperlink ref="A15" location="'Ind. 1 Start With the End Goal '!A1" display="Ind. 1 Start With the End Goal"/>
    <hyperlink ref="A17" location="'Indicator 1 Accelerated Growth'!A1" display="Indicator 1 Accelerated Growth"/>
    <hyperlink ref="A21" location="'Indicator 2 Predicting Trend'!A5" display="Indicator 2 Predicting Trend"/>
    <hyperlink ref="A23" location="'Ind. 2 Fixed Percent Decrease'!A1" display="Ind. 2 Fixed Percent Decrease"/>
    <hyperlink ref="A25" location="'Indicator 2 Average Decrease'!A5" display="Indicator 2 Average Decrease"/>
    <hyperlink ref="A27" location="'Ind. 2 Start With the End Goal'!A1" display="Ind. 2 Start With the End Goal"/>
    <hyperlink ref="A29" location="'Indicator 2 Accelerated Growth'!A1" display="Indicator 2 Accelerated Growth"/>
    <hyperlink ref="A19" location="'Indicator 1 Summary'!A1" display="Indicator 1: Summary"/>
    <hyperlink ref="A31" location="'Indicator 2 Summary'!A1" display="Indicator 1: Summary"/>
  </hyperlink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F6C"/>
  </sheetPr>
  <dimension ref="A1:J59"/>
  <sheetViews>
    <sheetView showGridLines="0" zoomScaleNormal="100" workbookViewId="0">
      <selection activeCell="A3" sqref="A3"/>
    </sheetView>
  </sheetViews>
  <sheetFormatPr defaultColWidth="0" defaultRowHeight="14.4" zeroHeight="1" x14ac:dyDescent="0.3"/>
  <cols>
    <col min="1" max="1" width="38.44140625" customWidth="1"/>
    <col min="2" max="7" width="20.5546875" customWidth="1"/>
    <col min="8" max="9" width="9.109375" customWidth="1"/>
    <col min="10" max="10" width="13.88671875" customWidth="1"/>
    <col min="11" max="16384" width="9.109375" hidden="1"/>
  </cols>
  <sheetData>
    <row r="1" spans="1:7" ht="63" customHeight="1" x14ac:dyDescent="0.3">
      <c r="B1" s="60" t="s">
        <v>80</v>
      </c>
      <c r="C1" s="8"/>
      <c r="D1" s="8"/>
      <c r="E1" s="8"/>
      <c r="F1" s="8"/>
      <c r="G1" s="8"/>
    </row>
    <row r="2" spans="1:7" ht="25.35" customHeight="1" x14ac:dyDescent="0.3">
      <c r="A2" s="61"/>
      <c r="B2" s="62"/>
      <c r="C2" s="4"/>
      <c r="D2" s="4"/>
      <c r="E2" s="4"/>
      <c r="F2" s="4"/>
      <c r="G2" s="4"/>
    </row>
    <row r="3" spans="1:7" x14ac:dyDescent="0.3">
      <c r="A3" s="61" t="s">
        <v>20</v>
      </c>
      <c r="B3" s="70"/>
      <c r="C3" s="4"/>
      <c r="D3" s="4"/>
      <c r="E3" s="4"/>
      <c r="F3" s="4"/>
      <c r="G3" s="4"/>
    </row>
    <row r="4" spans="1:7" ht="34.5" customHeight="1" x14ac:dyDescent="0.3">
      <c r="A4" s="58" t="s">
        <v>94</v>
      </c>
      <c r="B4" s="4"/>
      <c r="C4" s="4"/>
      <c r="D4" s="4"/>
      <c r="E4" s="4"/>
      <c r="F4" s="4"/>
      <c r="G4" s="4"/>
    </row>
    <row r="5" spans="1:7" ht="34.5" customHeight="1" x14ac:dyDescent="0.3">
      <c r="A5" s="24"/>
      <c r="B5" s="7" t="s">
        <v>67</v>
      </c>
      <c r="C5" s="7"/>
      <c r="D5" s="7"/>
      <c r="E5" s="7"/>
      <c r="F5" s="7"/>
      <c r="G5" s="57"/>
    </row>
    <row r="6" spans="1:7" ht="28.8" x14ac:dyDescent="0.3">
      <c r="A6" s="54" t="s">
        <v>54</v>
      </c>
      <c r="B6" s="55" t="s">
        <v>39</v>
      </c>
      <c r="C6" s="55" t="s">
        <v>40</v>
      </c>
      <c r="D6" s="55" t="s">
        <v>0</v>
      </c>
      <c r="E6" s="55" t="s">
        <v>1</v>
      </c>
      <c r="F6" s="55" t="s">
        <v>2</v>
      </c>
      <c r="G6" s="56" t="s">
        <v>3</v>
      </c>
    </row>
    <row r="7" spans="1:7" x14ac:dyDescent="0.3">
      <c r="A7" s="10"/>
      <c r="B7" s="10"/>
      <c r="C7" s="10"/>
      <c r="D7" s="10"/>
      <c r="E7" s="10"/>
      <c r="F7" s="10"/>
      <c r="G7">
        <f t="shared" ref="G7:G11" si="0">SUM(B7:F7)</f>
        <v>0</v>
      </c>
    </row>
    <row r="8" spans="1:7" x14ac:dyDescent="0.3">
      <c r="A8" s="10"/>
      <c r="B8" s="10"/>
      <c r="C8" s="10"/>
      <c r="D8" s="10"/>
      <c r="E8" s="10"/>
      <c r="F8" s="10"/>
      <c r="G8">
        <f t="shared" si="0"/>
        <v>0</v>
      </c>
    </row>
    <row r="9" spans="1:7" x14ac:dyDescent="0.3">
      <c r="A9" s="10"/>
      <c r="B9" s="10"/>
      <c r="C9" s="10"/>
      <c r="D9" s="10"/>
      <c r="E9" s="10"/>
      <c r="F9" s="10"/>
      <c r="G9">
        <f t="shared" si="0"/>
        <v>0</v>
      </c>
    </row>
    <row r="10" spans="1:7" x14ac:dyDescent="0.3">
      <c r="A10" s="10"/>
      <c r="B10" s="10"/>
      <c r="C10" s="10"/>
      <c r="D10" s="10"/>
      <c r="E10" s="10"/>
      <c r="F10" s="10"/>
      <c r="G10">
        <f t="shared" si="0"/>
        <v>0</v>
      </c>
    </row>
    <row r="11" spans="1:7" x14ac:dyDescent="0.3">
      <c r="A11" s="10"/>
      <c r="B11" s="10"/>
      <c r="C11" s="10"/>
      <c r="D11" s="10"/>
      <c r="E11" s="10"/>
      <c r="F11" s="10"/>
      <c r="G11">
        <f t="shared" si="0"/>
        <v>0</v>
      </c>
    </row>
    <row r="12" spans="1:7" x14ac:dyDescent="0.3"/>
    <row r="13" spans="1:7" x14ac:dyDescent="0.3">
      <c r="A13" s="11" t="s">
        <v>95</v>
      </c>
    </row>
    <row r="14" spans="1:7" x14ac:dyDescent="0.3">
      <c r="A14" t="s">
        <v>69</v>
      </c>
    </row>
    <row r="15" spans="1:7" ht="36" customHeight="1" x14ac:dyDescent="0.3">
      <c r="A15" s="24"/>
      <c r="B15" s="7" t="s">
        <v>68</v>
      </c>
      <c r="C15" s="7"/>
      <c r="D15" s="7"/>
      <c r="E15" s="7"/>
      <c r="F15" s="7"/>
      <c r="G15" s="57"/>
    </row>
    <row r="16" spans="1:7" ht="28.8" x14ac:dyDescent="0.3">
      <c r="A16" s="54" t="s">
        <v>54</v>
      </c>
      <c r="B16" s="55" t="s">
        <v>39</v>
      </c>
      <c r="C16" s="55" t="s">
        <v>40</v>
      </c>
      <c r="D16" s="55" t="s">
        <v>0</v>
      </c>
      <c r="E16" s="55" t="s">
        <v>1</v>
      </c>
      <c r="F16" s="55" t="s">
        <v>2</v>
      </c>
      <c r="G16" s="56" t="s">
        <v>4</v>
      </c>
    </row>
    <row r="17" spans="1:7" x14ac:dyDescent="0.3">
      <c r="A17" s="10"/>
      <c r="B17" s="10"/>
      <c r="C17" s="10"/>
      <c r="D17" s="10"/>
      <c r="E17" s="10"/>
      <c r="F17" s="10"/>
      <c r="G17">
        <f t="shared" ref="G17:G21" si="1">SUM(B17:F17)</f>
        <v>0</v>
      </c>
    </row>
    <row r="18" spans="1:7" x14ac:dyDescent="0.3">
      <c r="A18" s="10"/>
      <c r="B18" s="10"/>
      <c r="C18" s="10"/>
      <c r="D18" s="10"/>
      <c r="E18" s="10"/>
      <c r="F18" s="10"/>
      <c r="G18">
        <f t="shared" si="1"/>
        <v>0</v>
      </c>
    </row>
    <row r="19" spans="1:7" x14ac:dyDescent="0.3">
      <c r="A19" s="10"/>
      <c r="B19" s="10"/>
      <c r="C19" s="10"/>
      <c r="D19" s="10"/>
      <c r="E19" s="10"/>
      <c r="F19" s="10"/>
      <c r="G19">
        <f t="shared" si="1"/>
        <v>0</v>
      </c>
    </row>
    <row r="20" spans="1:7" x14ac:dyDescent="0.3">
      <c r="A20" s="10"/>
      <c r="B20" s="10"/>
      <c r="C20" s="10"/>
      <c r="D20" s="10"/>
      <c r="E20" s="10"/>
      <c r="F20" s="10"/>
      <c r="G20">
        <f t="shared" si="1"/>
        <v>0</v>
      </c>
    </row>
    <row r="21" spans="1:7" x14ac:dyDescent="0.3">
      <c r="A21" s="10"/>
      <c r="B21" s="10"/>
      <c r="C21" s="10"/>
      <c r="D21" s="10"/>
      <c r="E21" s="10"/>
      <c r="F21" s="10"/>
      <c r="G21">
        <f t="shared" si="1"/>
        <v>0</v>
      </c>
    </row>
    <row r="22" spans="1:7" x14ac:dyDescent="0.3">
      <c r="A22" s="2"/>
      <c r="B22" s="6"/>
    </row>
    <row r="23" spans="1:7" hidden="1" x14ac:dyDescent="0.3">
      <c r="A23" s="2"/>
      <c r="B23" s="6"/>
    </row>
    <row r="43" ht="36" hidden="1" customHeight="1" x14ac:dyDescent="0.3"/>
    <row r="44" ht="34.35" hidden="1" customHeight="1" x14ac:dyDescent="0.3"/>
    <row r="45" ht="16.350000000000001" hidden="1" customHeight="1" x14ac:dyDescent="0.3"/>
    <row r="46" ht="16.350000000000001" hidden="1" customHeight="1" x14ac:dyDescent="0.3"/>
    <row r="47" ht="16.350000000000001" hidden="1" customHeight="1" x14ac:dyDescent="0.3"/>
    <row r="48" ht="16.350000000000001" hidden="1" customHeight="1" x14ac:dyDescent="0.3"/>
    <row r="49" ht="16.350000000000001" hidden="1" customHeight="1" x14ac:dyDescent="0.3"/>
    <row r="50" ht="16.350000000000001" hidden="1" customHeight="1" x14ac:dyDescent="0.3"/>
    <row r="51" ht="30" hidden="1" customHeight="1" x14ac:dyDescent="0.3"/>
    <row r="53" ht="20.85" hidden="1" customHeight="1" x14ac:dyDescent="0.3"/>
    <row r="59" ht="12" hidden="1" customHeight="1" x14ac:dyDescent="0.3"/>
  </sheetData>
  <sheetProtection algorithmName="SHA-512" hashValue="LVFHzLWNR8fvSwMucq6MqR9brunJ3sh64wf2GAfHgJx87Je5lIL9KwVI9m/T1Ua0gQkun+/pfYzWDno9PCU6Eg==" saltValue="oWSO4hYPdjBKTbwuRIjKRQ==" spinCount="100000" sheet="1" objects="1" scenarios="1"/>
  <dataValidations count="2">
    <dataValidation type="list" allowBlank="1" showInputMessage="1" showErrorMessage="1" sqref="B2:B3">
      <formula1>$A$7:$A$11</formula1>
    </dataValidation>
    <dataValidation allowBlank="1" showInputMessage="1" showErrorMessage="1" prompt="Don't forget to enter the next five years in rows 17-21 below." sqref="A11"/>
  </dataValidations>
  <pageMargins left="0.7" right="0.7" top="0.75" bottom="0.75" header="0.3" footer="0.3"/>
  <pageSetup orientation="portrait" r:id="rId1"/>
  <rowBreaks count="1" manualBreakCount="1">
    <brk id="40" max="16383" man="1"/>
  </rowBreaks>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F6C"/>
  </sheetPr>
  <dimension ref="A1:J35"/>
  <sheetViews>
    <sheetView showGridLines="0" workbookViewId="0">
      <selection activeCell="G11" sqref="G11"/>
    </sheetView>
  </sheetViews>
  <sheetFormatPr defaultColWidth="0" defaultRowHeight="14.4" x14ac:dyDescent="0.3"/>
  <cols>
    <col min="1" max="1" width="34.5546875" customWidth="1"/>
    <col min="2" max="3" width="25.5546875" customWidth="1"/>
    <col min="4" max="6" width="11" customWidth="1"/>
    <col min="7" max="7" width="50.44140625" customWidth="1"/>
    <col min="8" max="10" width="9.109375" customWidth="1"/>
    <col min="11" max="16384" width="9.109375" hidden="1"/>
  </cols>
  <sheetData>
    <row r="1" spans="1:3" ht="57.75" customHeight="1" x14ac:dyDescent="0.3">
      <c r="B1" s="60" t="s">
        <v>81</v>
      </c>
      <c r="C1" s="8"/>
    </row>
    <row r="3" spans="1:3" ht="72" x14ac:dyDescent="0.3">
      <c r="A3" s="12" t="s">
        <v>54</v>
      </c>
      <c r="B3" s="50" t="s">
        <v>70</v>
      </c>
      <c r="C3" s="50" t="s">
        <v>49</v>
      </c>
    </row>
    <row r="4" spans="1:3" x14ac:dyDescent="0.3">
      <c r="A4" s="14">
        <f>'Indicators 1 &amp; 2 Data Entry'!A7</f>
        <v>0</v>
      </c>
      <c r="B4" s="13" t="e">
        <f>'Indicators 1 &amp; 2 Data Entry'!B7/'Indicators 1 &amp; 2 Data Entry'!G7</f>
        <v>#DIV/0!</v>
      </c>
      <c r="C4" s="13" t="e">
        <f>'Indicators 1 &amp; 2 Data Entry'!F7/'Indicators 1 &amp; 2 Data Entry'!G7</f>
        <v>#DIV/0!</v>
      </c>
    </row>
    <row r="5" spans="1:3" x14ac:dyDescent="0.3">
      <c r="A5" s="14">
        <f>'Indicators 1 &amp; 2 Data Entry'!A8</f>
        <v>0</v>
      </c>
      <c r="B5" s="13" t="e">
        <f>'Indicators 1 &amp; 2 Data Entry'!B8/'Indicators 1 &amp; 2 Data Entry'!G8</f>
        <v>#DIV/0!</v>
      </c>
      <c r="C5" s="13" t="e">
        <f>'Indicators 1 &amp; 2 Data Entry'!F8/'Indicators 1 &amp; 2 Data Entry'!G8</f>
        <v>#DIV/0!</v>
      </c>
    </row>
    <row r="6" spans="1:3" x14ac:dyDescent="0.3">
      <c r="A6" s="14">
        <f>'Indicators 1 &amp; 2 Data Entry'!A9</f>
        <v>0</v>
      </c>
      <c r="B6" s="13" t="e">
        <f>'Indicators 1 &amp; 2 Data Entry'!B9/'Indicators 1 &amp; 2 Data Entry'!G9</f>
        <v>#DIV/0!</v>
      </c>
      <c r="C6" s="13" t="e">
        <f>'Indicators 1 &amp; 2 Data Entry'!F9/'Indicators 1 &amp; 2 Data Entry'!G9</f>
        <v>#DIV/0!</v>
      </c>
    </row>
    <row r="7" spans="1:3" x14ac:dyDescent="0.3">
      <c r="A7" s="14">
        <f>'Indicators 1 &amp; 2 Data Entry'!A10</f>
        <v>0</v>
      </c>
      <c r="B7" s="13" t="e">
        <f>'Indicators 1 &amp; 2 Data Entry'!B10/'Indicators 1 &amp; 2 Data Entry'!G10</f>
        <v>#DIV/0!</v>
      </c>
      <c r="C7" s="13" t="e">
        <f>'Indicators 1 &amp; 2 Data Entry'!F10/'Indicators 1 &amp; 2 Data Entry'!G10</f>
        <v>#DIV/0!</v>
      </c>
    </row>
    <row r="8" spans="1:3" x14ac:dyDescent="0.3">
      <c r="A8" s="14">
        <f>'Indicators 1 &amp; 2 Data Entry'!A11</f>
        <v>0</v>
      </c>
      <c r="B8" s="13" t="e">
        <f>'Indicators 1 &amp; 2 Data Entry'!B11/'Indicators 1 &amp; 2 Data Entry'!G11</f>
        <v>#DIV/0!</v>
      </c>
      <c r="C8" s="13" t="e">
        <f>'Indicators 1 &amp; 2 Data Entry'!F11/'Indicators 1 &amp; 2 Data Entry'!G11</f>
        <v>#DIV/0!</v>
      </c>
    </row>
    <row r="28" spans="7:7" x14ac:dyDescent="0.3">
      <c r="G28" s="11" t="s">
        <v>41</v>
      </c>
    </row>
    <row r="29" spans="7:7" x14ac:dyDescent="0.3">
      <c r="G29" s="49" t="s">
        <v>42</v>
      </c>
    </row>
    <row r="30" spans="7:7" x14ac:dyDescent="0.3">
      <c r="G30" s="49" t="s">
        <v>43</v>
      </c>
    </row>
    <row r="31" spans="7:7" x14ac:dyDescent="0.3">
      <c r="G31" s="49" t="s">
        <v>44</v>
      </c>
    </row>
    <row r="32" spans="7:7" x14ac:dyDescent="0.3">
      <c r="G32" s="49" t="s">
        <v>45</v>
      </c>
    </row>
    <row r="33" spans="7:7" x14ac:dyDescent="0.3">
      <c r="G33" s="49" t="s">
        <v>46</v>
      </c>
    </row>
    <row r="34" spans="7:7" x14ac:dyDescent="0.3">
      <c r="G34" s="49" t="s">
        <v>47</v>
      </c>
    </row>
    <row r="35" spans="7:7" x14ac:dyDescent="0.3">
      <c r="G35" s="49" t="s">
        <v>48</v>
      </c>
    </row>
  </sheetData>
  <sheetProtection algorithmName="SHA-512" hashValue="rOIC5trovPVuvXivUXZyJ+LzPo1zs7V97cOPV6Jc7xPqcyM6JsKQgsO1RBF1IXu3nKuGKlkJRq4TIZ6Vdub9SA==" saltValue="hto1IHCm1rfXyZj1oDe58g==" spinCount="100000" sheet="1" scenarios="1"/>
  <pageMargins left="0.7" right="0.7" top="0.75" bottom="0.75" header="0.3" footer="0.3"/>
  <pageSetup orientation="portrait"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3CB5"/>
  </sheetPr>
  <dimension ref="A1:K51"/>
  <sheetViews>
    <sheetView showGridLines="0" zoomScaleNormal="100" workbookViewId="0"/>
  </sheetViews>
  <sheetFormatPr defaultColWidth="0" defaultRowHeight="14.4" zeroHeight="1" x14ac:dyDescent="0.3"/>
  <cols>
    <col min="1" max="1" width="32.5546875" customWidth="1"/>
    <col min="2" max="7" width="20.5546875" customWidth="1"/>
    <col min="8" max="11" width="9.109375" customWidth="1"/>
    <col min="12" max="16384" width="9.109375" hidden="1"/>
  </cols>
  <sheetData>
    <row r="1" spans="1:7" ht="54.75" customHeight="1" x14ac:dyDescent="0.3">
      <c r="A1" s="63"/>
      <c r="B1" s="60" t="s">
        <v>82</v>
      </c>
      <c r="C1" s="8"/>
      <c r="D1" s="8"/>
      <c r="E1" s="8"/>
      <c r="F1" s="8"/>
      <c r="G1" s="8"/>
    </row>
    <row r="2" spans="1:7" x14ac:dyDescent="0.3"/>
    <row r="3" spans="1:7" x14ac:dyDescent="0.3">
      <c r="A3" s="5"/>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f>'Indicators 1 &amp; 2 Data Entry'!A7</f>
        <v>0</v>
      </c>
      <c r="B5">
        <f>'Indicators 1 &amp; 2 Data Entry'!B7</f>
        <v>0</v>
      </c>
      <c r="C5">
        <f>'Indicators 1 &amp; 2 Data Entry'!C7</f>
        <v>0</v>
      </c>
      <c r="D5">
        <f>'Indicators 1 &amp; 2 Data Entry'!D7</f>
        <v>0</v>
      </c>
      <c r="E5">
        <f>'Indicators 1 &amp; 2 Data Entry'!E7</f>
        <v>0</v>
      </c>
      <c r="F5">
        <f>'Indicators 1 &amp; 2 Data Entry'!F7</f>
        <v>0</v>
      </c>
      <c r="G5">
        <f>'Indicators 1 &amp; 2 Data Entry'!G7</f>
        <v>0</v>
      </c>
    </row>
    <row r="6" spans="1:7" x14ac:dyDescent="0.3">
      <c r="A6">
        <f>'Indicators 1 &amp; 2 Data Entry'!A8</f>
        <v>0</v>
      </c>
      <c r="B6">
        <f>'Indicators 1 &amp; 2 Data Entry'!B8</f>
        <v>0</v>
      </c>
      <c r="C6">
        <f>'Indicators 1 &amp; 2 Data Entry'!C8</f>
        <v>0</v>
      </c>
      <c r="D6">
        <f>'Indicators 1 &amp; 2 Data Entry'!D8</f>
        <v>0</v>
      </c>
      <c r="E6">
        <f>'Indicators 1 &amp; 2 Data Entry'!E8</f>
        <v>0</v>
      </c>
      <c r="F6">
        <f>'Indicators 1 &amp; 2 Data Entry'!F8</f>
        <v>0</v>
      </c>
      <c r="G6">
        <f>'Indicators 1 &amp; 2 Data Entry'!G8</f>
        <v>0</v>
      </c>
    </row>
    <row r="7" spans="1:7" x14ac:dyDescent="0.3">
      <c r="A7">
        <f>'Indicators 1 &amp; 2 Data Entry'!A9</f>
        <v>0</v>
      </c>
      <c r="B7">
        <f>HistoricalData[[#This Row],[...with a regular diploma]]</f>
        <v>0</v>
      </c>
      <c r="C7">
        <f>HistoricalData[[#This Row],[…with an alternate high school diploma]]</f>
        <v>0</v>
      </c>
      <c r="D7">
        <f>HistoricalData[[#This Row],[…by reaching maximum age]]</f>
        <v>0</v>
      </c>
      <c r="E7">
        <f>HistoricalData[[#This Row],[…by receiving a certificate]]</f>
        <v>0</v>
      </c>
      <c r="F7">
        <f>HistoricalData[[#This Row],[…by dropping out]]</f>
        <v>0</v>
      </c>
      <c r="G7">
        <f>'Indicators 1 &amp; 2 Data Entry'!G9</f>
        <v>0</v>
      </c>
    </row>
    <row r="8" spans="1:7" x14ac:dyDescent="0.3">
      <c r="A8">
        <f>'Indicators 1 &amp; 2 Data Entry'!A10</f>
        <v>0</v>
      </c>
      <c r="B8">
        <f>HistoricalData[[#This Row],[...with a regular diploma]]</f>
        <v>0</v>
      </c>
      <c r="C8">
        <f>HistoricalData[[#This Row],[…with an alternate high school diploma]]</f>
        <v>0</v>
      </c>
      <c r="D8">
        <f>HistoricalData[[#This Row],[…by reaching maximum age]]</f>
        <v>0</v>
      </c>
      <c r="E8">
        <f>HistoricalData[[#This Row],[…by receiving a certificate]]</f>
        <v>0</v>
      </c>
      <c r="F8">
        <f>HistoricalData[[#This Row],[…by dropping out]]</f>
        <v>0</v>
      </c>
      <c r="G8">
        <f>'Indicators 1 &amp; 2 Data Entry'!G10</f>
        <v>0</v>
      </c>
    </row>
    <row r="9" spans="1:7" x14ac:dyDescent="0.3">
      <c r="A9">
        <f>'Indicators 1 &amp; 2 Data Entry'!A11</f>
        <v>0</v>
      </c>
      <c r="B9">
        <f>HistoricalData[[#This Row],[...with a regular diploma]]</f>
        <v>0</v>
      </c>
      <c r="C9">
        <f>HistoricalData[[#This Row],[…with an alternate high school diploma]]</f>
        <v>0</v>
      </c>
      <c r="D9">
        <f>HistoricalData[[#This Row],[…by reaching maximum age]]</f>
        <v>0</v>
      </c>
      <c r="E9">
        <f>HistoricalData[[#This Row],[…by receiving a certificate]]</f>
        <v>0</v>
      </c>
      <c r="F9">
        <f>HistoricalData[[#This Row],[…by dropping out]]</f>
        <v>0</v>
      </c>
      <c r="G9">
        <f>'Indicators 1 &amp; 2 Data Entry'!G11</f>
        <v>0</v>
      </c>
    </row>
    <row r="10" spans="1:7" x14ac:dyDescent="0.3">
      <c r="A10">
        <f>'Indicators 1 &amp; 2 Data Entry'!A17</f>
        <v>0</v>
      </c>
      <c r="B10">
        <f>'Indicators 1 &amp; 2 Data Entry'!B17</f>
        <v>0</v>
      </c>
      <c r="C10">
        <f>'Indicators 1 &amp; 2 Data Entry'!C17</f>
        <v>0</v>
      </c>
      <c r="D10">
        <f>'Indicators 1 &amp; 2 Data Entry'!D17</f>
        <v>0</v>
      </c>
      <c r="E10">
        <f>'Indicators 1 &amp; 2 Data Entry'!E17</f>
        <v>0</v>
      </c>
      <c r="F10">
        <f>'Indicators 1 &amp; 2 Data Entry'!F17</f>
        <v>0</v>
      </c>
      <c r="G10">
        <f>'Indicators 1 &amp; 2 Data Entry'!G17</f>
        <v>0</v>
      </c>
    </row>
    <row r="11" spans="1:7" x14ac:dyDescent="0.3">
      <c r="A11">
        <f>'Indicators 1 &amp; 2 Data Entry'!A18</f>
        <v>0</v>
      </c>
      <c r="B11">
        <f>'Indicators 1 &amp; 2 Data Entry'!B18</f>
        <v>0</v>
      </c>
      <c r="C11">
        <f>'Indicators 1 &amp; 2 Data Entry'!C18</f>
        <v>0</v>
      </c>
      <c r="D11">
        <f>'Indicators 1 &amp; 2 Data Entry'!D18</f>
        <v>0</v>
      </c>
      <c r="E11">
        <f>'Indicators 1 &amp; 2 Data Entry'!E18</f>
        <v>0</v>
      </c>
      <c r="F11">
        <f>'Indicators 1 &amp; 2 Data Entry'!F18</f>
        <v>0</v>
      </c>
      <c r="G11">
        <f>'Indicators 1 &amp; 2 Data Entry'!G18</f>
        <v>0</v>
      </c>
    </row>
    <row r="12" spans="1:7" x14ac:dyDescent="0.3">
      <c r="A12">
        <f>'Indicators 1 &amp; 2 Data Entry'!A19</f>
        <v>0</v>
      </c>
      <c r="B12">
        <f>'Indicators 1 &amp; 2 Data Entry'!B19</f>
        <v>0</v>
      </c>
      <c r="C12">
        <f>'Indicators 1 &amp; 2 Data Entry'!C19</f>
        <v>0</v>
      </c>
      <c r="D12">
        <f>'Indicators 1 &amp; 2 Data Entry'!D19</f>
        <v>0</v>
      </c>
      <c r="E12">
        <f>'Indicators 1 &amp; 2 Data Entry'!E19</f>
        <v>0</v>
      </c>
      <c r="F12">
        <f>'Indicators 1 &amp; 2 Data Entry'!F19</f>
        <v>0</v>
      </c>
      <c r="G12">
        <f>'Indicators 1 &amp; 2 Data Entry'!G19</f>
        <v>0</v>
      </c>
    </row>
    <row r="13" spans="1:7" x14ac:dyDescent="0.3">
      <c r="A13">
        <f>'Indicators 1 &amp; 2 Data Entry'!A20</f>
        <v>0</v>
      </c>
      <c r="B13">
        <f>'Indicators 1 &amp; 2 Data Entry'!B20</f>
        <v>0</v>
      </c>
      <c r="C13">
        <f>'Indicators 1 &amp; 2 Data Entry'!C20</f>
        <v>0</v>
      </c>
      <c r="D13">
        <f>'Indicators 1 &amp; 2 Data Entry'!D20</f>
        <v>0</v>
      </c>
      <c r="E13">
        <f>'Indicators 1 &amp; 2 Data Entry'!E20</f>
        <v>0</v>
      </c>
      <c r="F13">
        <f>'Indicators 1 &amp; 2 Data Entry'!F20</f>
        <v>0</v>
      </c>
      <c r="G13">
        <f>'Indicators 1 &amp; 2 Data Entry'!G20</f>
        <v>0</v>
      </c>
    </row>
    <row r="14" spans="1:7" x14ac:dyDescent="0.3">
      <c r="A14">
        <f>'Indicators 1 &amp; 2 Data Entry'!A21</f>
        <v>0</v>
      </c>
      <c r="B14">
        <f>'Indicators 1 &amp; 2 Data Entry'!B21</f>
        <v>0</v>
      </c>
      <c r="C14">
        <f>'Indicators 1 &amp; 2 Data Entry'!C21</f>
        <v>0</v>
      </c>
      <c r="D14">
        <f>'Indicators 1 &amp; 2 Data Entry'!D21</f>
        <v>0</v>
      </c>
      <c r="E14">
        <f>'Indicators 1 &amp; 2 Data Entry'!E21</f>
        <v>0</v>
      </c>
      <c r="F14">
        <f>'Indicators 1 &amp; 2 Data Entry'!F21</f>
        <v>0</v>
      </c>
      <c r="G14">
        <f>'Indicators 1 &amp; 2 Data Entry'!G21</f>
        <v>0</v>
      </c>
    </row>
    <row r="15" spans="1:7" x14ac:dyDescent="0.3">
      <c r="B15" s="16"/>
      <c r="C15" s="16"/>
      <c r="D15" s="16"/>
      <c r="E15" s="16"/>
      <c r="F15" s="16"/>
    </row>
    <row r="16" spans="1:7" x14ac:dyDescent="0.3">
      <c r="A16" s="11" t="s">
        <v>51</v>
      </c>
      <c r="B16" s="64">
        <f>'Indicators 1 &amp; 2 Data Entry'!B3</f>
        <v>0</v>
      </c>
      <c r="C16" s="16"/>
      <c r="D16" s="16"/>
      <c r="E16" s="16"/>
      <c r="F16" s="16"/>
    </row>
    <row r="17" spans="1:4" x14ac:dyDescent="0.3"/>
    <row r="18" spans="1:4" ht="28.8" x14ac:dyDescent="0.3">
      <c r="A18" s="12" t="s">
        <v>54</v>
      </c>
      <c r="B18" s="50" t="s">
        <v>13</v>
      </c>
    </row>
    <row r="19" spans="1:4" x14ac:dyDescent="0.3">
      <c r="A19" s="18">
        <f t="shared" ref="A19:A28" si="0">A5</f>
        <v>0</v>
      </c>
      <c r="B19" s="17" t="e">
        <f t="shared" ref="B19:B28" si="1">B5/G5</f>
        <v>#DIV/0!</v>
      </c>
    </row>
    <row r="20" spans="1:4" x14ac:dyDescent="0.3">
      <c r="A20" s="18">
        <f t="shared" si="0"/>
        <v>0</v>
      </c>
      <c r="B20" s="17" t="e">
        <f t="shared" si="1"/>
        <v>#DIV/0!</v>
      </c>
    </row>
    <row r="21" spans="1:4" x14ac:dyDescent="0.3">
      <c r="A21" s="18">
        <f t="shared" si="0"/>
        <v>0</v>
      </c>
      <c r="B21" s="17" t="e">
        <f t="shared" si="1"/>
        <v>#DIV/0!</v>
      </c>
    </row>
    <row r="22" spans="1:4" x14ac:dyDescent="0.3">
      <c r="A22" s="18">
        <f t="shared" si="0"/>
        <v>0</v>
      </c>
      <c r="B22" s="13" t="e">
        <f t="shared" si="1"/>
        <v>#DIV/0!</v>
      </c>
      <c r="D22" s="52" t="s">
        <v>50</v>
      </c>
    </row>
    <row r="23" spans="1:4" x14ac:dyDescent="0.3">
      <c r="A23" s="18">
        <f t="shared" si="0"/>
        <v>0</v>
      </c>
      <c r="B23" s="17" t="e">
        <f t="shared" si="1"/>
        <v>#DIV/0!</v>
      </c>
    </row>
    <row r="24" spans="1:4" x14ac:dyDescent="0.3">
      <c r="A24" s="18">
        <f t="shared" si="0"/>
        <v>0</v>
      </c>
      <c r="B24" s="17" t="e">
        <f t="shared" si="1"/>
        <v>#DIV/0!</v>
      </c>
    </row>
    <row r="25" spans="1:4" x14ac:dyDescent="0.3">
      <c r="A25" s="18">
        <f t="shared" si="0"/>
        <v>0</v>
      </c>
      <c r="B25" s="17" t="e">
        <f t="shared" si="1"/>
        <v>#DIV/0!</v>
      </c>
    </row>
    <row r="26" spans="1:4" x14ac:dyDescent="0.3">
      <c r="A26" s="18">
        <f t="shared" si="0"/>
        <v>0</v>
      </c>
      <c r="B26" s="17" t="e">
        <f t="shared" si="1"/>
        <v>#DIV/0!</v>
      </c>
    </row>
    <row r="27" spans="1:4" x14ac:dyDescent="0.3">
      <c r="A27" s="18">
        <f t="shared" si="0"/>
        <v>0</v>
      </c>
      <c r="B27" s="17" t="e">
        <f t="shared" si="1"/>
        <v>#DIV/0!</v>
      </c>
    </row>
    <row r="28" spans="1:4" x14ac:dyDescent="0.3">
      <c r="A28" s="18">
        <f t="shared" si="0"/>
        <v>0</v>
      </c>
      <c r="B28" s="17" t="e">
        <f t="shared" si="1"/>
        <v>#DIV/0!</v>
      </c>
    </row>
    <row r="29" spans="1:4" x14ac:dyDescent="0.3"/>
    <row r="30" spans="1:4" x14ac:dyDescent="0.3"/>
    <row r="31" spans="1:4" x14ac:dyDescent="0.3"/>
    <row r="32" spans="1:4" x14ac:dyDescent="0.3"/>
    <row r="33" spans="6:6" x14ac:dyDescent="0.3"/>
    <row r="34" spans="6:6" x14ac:dyDescent="0.3"/>
    <row r="35" spans="6:6" x14ac:dyDescent="0.3">
      <c r="F35" s="11" t="s">
        <v>41</v>
      </c>
    </row>
    <row r="36" spans="6:6" x14ac:dyDescent="0.3">
      <c r="F36" s="49" t="s">
        <v>42</v>
      </c>
    </row>
    <row r="37" spans="6:6" x14ac:dyDescent="0.3">
      <c r="F37" s="49" t="s">
        <v>43</v>
      </c>
    </row>
    <row r="38" spans="6:6" x14ac:dyDescent="0.3">
      <c r="F38" s="49" t="s">
        <v>44</v>
      </c>
    </row>
    <row r="39" spans="6:6" x14ac:dyDescent="0.3">
      <c r="F39" s="49" t="s">
        <v>45</v>
      </c>
    </row>
    <row r="40" spans="6:6" x14ac:dyDescent="0.3">
      <c r="F40" s="49" t="s">
        <v>46</v>
      </c>
    </row>
    <row r="41" spans="6:6" x14ac:dyDescent="0.3">
      <c r="F41" s="49" t="s">
        <v>47</v>
      </c>
    </row>
    <row r="42" spans="6:6" x14ac:dyDescent="0.3">
      <c r="F42" s="49" t="s">
        <v>48</v>
      </c>
    </row>
    <row r="43" spans="6:6" x14ac:dyDescent="0.3"/>
    <row r="44" spans="6:6" x14ac:dyDescent="0.3"/>
    <row r="45" spans="6:6" x14ac:dyDescent="0.3"/>
    <row r="46" spans="6:6" x14ac:dyDescent="0.3"/>
    <row r="47" spans="6:6" x14ac:dyDescent="0.3"/>
    <row r="48" spans="6:6" x14ac:dyDescent="0.3"/>
    <row r="49" x14ac:dyDescent="0.3"/>
    <row r="50" x14ac:dyDescent="0.3"/>
    <row r="51" x14ac:dyDescent="0.3"/>
  </sheetData>
  <sheetProtection algorithmName="SHA-512" hashValue="qiElV8q6gduqt+R48f69Bezk4sc/pBXmXvAjSEsOawcTOjZs/zTA77Orq4dUDg9yHF+7tIsA3rUx+diIcjj0CA==" saltValue="Pzu6WtPSgONYpSRf95xfag==" spinCount="100000" sheet="1" scenarios="1"/>
  <conditionalFormatting sqref="A19:A23">
    <cfRule type="expression" dxfId="202" priority="2">
      <formula>A19=$B$16</formula>
    </cfRule>
  </conditionalFormatting>
  <conditionalFormatting sqref="B19:B23">
    <cfRule type="expression" dxfId="201" priority="1">
      <formula>A19=$B$16</formula>
    </cfRule>
  </conditionalFormatting>
  <pageMargins left="0.7" right="0.7" top="0.75" bottom="0.75" header="0.3" footer="0.3"/>
  <pageSetup orientation="landscape" r:id="rId1"/>
  <rowBreaks count="1" manualBreakCount="1">
    <brk id="17" max="16383" man="1"/>
  </rowBreaks>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6847A"/>
  </sheetPr>
  <dimension ref="A1:K49"/>
  <sheetViews>
    <sheetView showGridLines="0" zoomScaleNormal="100" workbookViewId="0"/>
  </sheetViews>
  <sheetFormatPr defaultColWidth="0" defaultRowHeight="14.4" zeroHeight="1" x14ac:dyDescent="0.3"/>
  <cols>
    <col min="1" max="1" width="36.44140625" bestFit="1" customWidth="1"/>
    <col min="2" max="7" width="20.5546875" customWidth="1"/>
    <col min="8" max="11" width="9.109375" customWidth="1"/>
    <col min="12" max="16384" width="9.109375" hidden="1"/>
  </cols>
  <sheetData>
    <row r="1" spans="1:7" ht="56.25" customHeight="1" x14ac:dyDescent="0.3">
      <c r="B1" s="60" t="s">
        <v>83</v>
      </c>
      <c r="C1" s="8"/>
      <c r="D1" s="8"/>
      <c r="E1" s="8"/>
      <c r="F1" s="8"/>
      <c r="G1" s="8"/>
    </row>
    <row r="2" spans="1:7" x14ac:dyDescent="0.3"/>
    <row r="3" spans="1:7" x14ac:dyDescent="0.3">
      <c r="A3" s="5"/>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s="18">
        <f>Ind1PredictData[[#This Row],[School year]]</f>
        <v>0</v>
      </c>
      <c r="B5" s="18">
        <f>'Indicators 1 &amp; 2 Data Entry'!B7</f>
        <v>0</v>
      </c>
      <c r="C5" s="18">
        <f>'Indicators 1 &amp; 2 Data Entry'!C7</f>
        <v>0</v>
      </c>
      <c r="D5" s="18">
        <f>'Indicators 1 &amp; 2 Data Entry'!D7</f>
        <v>0</v>
      </c>
      <c r="E5" s="18">
        <f>'Indicators 1 &amp; 2 Data Entry'!E7</f>
        <v>0</v>
      </c>
      <c r="F5" s="18">
        <f>'Indicators 1 &amp; 2 Data Entry'!F7</f>
        <v>0</v>
      </c>
      <c r="G5">
        <f t="shared" ref="G5:G9" si="0">SUM(B5:F5)</f>
        <v>0</v>
      </c>
    </row>
    <row r="6" spans="1:7" x14ac:dyDescent="0.3">
      <c r="A6" s="18">
        <f>Ind1PredictData[[#This Row],[School year]]</f>
        <v>0</v>
      </c>
      <c r="B6" s="18">
        <f>'Indicators 1 &amp; 2 Data Entry'!B8</f>
        <v>0</v>
      </c>
      <c r="C6" s="18">
        <f>'Indicators 1 &amp; 2 Data Entry'!C8</f>
        <v>0</v>
      </c>
      <c r="D6" s="18">
        <f>'Indicators 1 &amp; 2 Data Entry'!D8</f>
        <v>0</v>
      </c>
      <c r="E6" s="18">
        <f>'Indicators 1 &amp; 2 Data Entry'!E8</f>
        <v>0</v>
      </c>
      <c r="F6" s="18">
        <f>'Indicators 1 &amp; 2 Data Entry'!F8</f>
        <v>0</v>
      </c>
      <c r="G6">
        <f t="shared" si="0"/>
        <v>0</v>
      </c>
    </row>
    <row r="7" spans="1:7" x14ac:dyDescent="0.3">
      <c r="A7" s="18">
        <f>Ind1PredictData[[#This Row],[School year]]</f>
        <v>0</v>
      </c>
      <c r="B7" s="18">
        <f>'Indicators 1 &amp; 2 Data Entry'!B9</f>
        <v>0</v>
      </c>
      <c r="C7" s="18">
        <f>'Indicators 1 &amp; 2 Data Entry'!C9</f>
        <v>0</v>
      </c>
      <c r="D7" s="18">
        <f>'Indicators 1 &amp; 2 Data Entry'!D9</f>
        <v>0</v>
      </c>
      <c r="E7" s="18">
        <f>'Indicators 1 &amp; 2 Data Entry'!E9</f>
        <v>0</v>
      </c>
      <c r="F7" s="18">
        <f>'Indicators 1 &amp; 2 Data Entry'!F9</f>
        <v>0</v>
      </c>
      <c r="G7">
        <f t="shared" si="0"/>
        <v>0</v>
      </c>
    </row>
    <row r="8" spans="1:7" x14ac:dyDescent="0.3">
      <c r="A8" s="18">
        <f>Ind1PredictData[[#This Row],[School year]]</f>
        <v>0</v>
      </c>
      <c r="B8" s="18">
        <f>'Indicators 1 &amp; 2 Data Entry'!B10</f>
        <v>0</v>
      </c>
      <c r="C8" s="18">
        <f>'Indicators 1 &amp; 2 Data Entry'!C10</f>
        <v>0</v>
      </c>
      <c r="D8" s="18">
        <f>'Indicators 1 &amp; 2 Data Entry'!D10</f>
        <v>0</v>
      </c>
      <c r="E8" s="18">
        <f>'Indicators 1 &amp; 2 Data Entry'!E10</f>
        <v>0</v>
      </c>
      <c r="F8" s="18">
        <f>'Indicators 1 &amp; 2 Data Entry'!F10</f>
        <v>0</v>
      </c>
      <c r="G8">
        <f t="shared" si="0"/>
        <v>0</v>
      </c>
    </row>
    <row r="9" spans="1:7" x14ac:dyDescent="0.3">
      <c r="A9" s="18">
        <f>Ind1PredictData[[#This Row],[School year]]</f>
        <v>0</v>
      </c>
      <c r="B9" s="18">
        <f>'Indicators 1 &amp; 2 Data Entry'!B11</f>
        <v>0</v>
      </c>
      <c r="C9" s="18">
        <f>'Indicators 1 &amp; 2 Data Entry'!C11</f>
        <v>0</v>
      </c>
      <c r="D9" s="18">
        <f>'Indicators 1 &amp; 2 Data Entry'!D11</f>
        <v>0</v>
      </c>
      <c r="E9" s="18">
        <f>'Indicators 1 &amp; 2 Data Entry'!E11</f>
        <v>0</v>
      </c>
      <c r="F9" s="18">
        <f>'Indicators 1 &amp; 2 Data Entry'!F11</f>
        <v>0</v>
      </c>
      <c r="G9">
        <f t="shared" si="0"/>
        <v>0</v>
      </c>
    </row>
    <row r="10" spans="1:7" x14ac:dyDescent="0.3"/>
    <row r="11" spans="1:7" x14ac:dyDescent="0.3">
      <c r="A11" s="11" t="s">
        <v>35</v>
      </c>
      <c r="B11" s="46"/>
      <c r="D11" t="s">
        <v>32</v>
      </c>
    </row>
    <row r="12" spans="1:7" x14ac:dyDescent="0.3">
      <c r="A12" s="11" t="s">
        <v>51</v>
      </c>
      <c r="B12" s="65">
        <f>'Indicators 1 &amp; 2 Data Entry'!B3</f>
        <v>0</v>
      </c>
    </row>
    <row r="13" spans="1:7" x14ac:dyDescent="0.3">
      <c r="A13" s="11"/>
    </row>
    <row r="14" spans="1:7" ht="28.8" x14ac:dyDescent="0.3">
      <c r="A14" s="12" t="s">
        <v>54</v>
      </c>
      <c r="B14" s="50" t="s">
        <v>13</v>
      </c>
    </row>
    <row r="15" spans="1:7" x14ac:dyDescent="0.3">
      <c r="A15" s="18">
        <f>'Indicator 1 Predicting Trend'!A19</f>
        <v>0</v>
      </c>
      <c r="B15" s="53" t="e">
        <f>B5/G5</f>
        <v>#DIV/0!</v>
      </c>
    </row>
    <row r="16" spans="1:7" x14ac:dyDescent="0.3">
      <c r="A16" s="18">
        <f>'Indicator 1 Predicting Trend'!A20</f>
        <v>0</v>
      </c>
      <c r="B16" s="53" t="e">
        <f>MIN(1,IF(A$15=B$12,(B15+B$11),B6/G6))</f>
        <v>#DIV/0!</v>
      </c>
    </row>
    <row r="17" spans="1:4" x14ac:dyDescent="0.3">
      <c r="A17" s="18">
        <f>'Indicator 1 Predicting Trend'!A21</f>
        <v>0</v>
      </c>
      <c r="B17" s="53" t="e">
        <f>MIN(1,IF(OR(A$15=B$12,A$16=B$12),(B16+B$11),B7/G7))</f>
        <v>#DIV/0!</v>
      </c>
    </row>
    <row r="18" spans="1:4" x14ac:dyDescent="0.3">
      <c r="A18" s="18">
        <f>'Indicator 1 Predicting Trend'!A22</f>
        <v>0</v>
      </c>
      <c r="B18" s="53" t="e">
        <f>MIN(1,IF(OR(A$15=B$12,A$16=B$12,A$17=B$12),(B17+B$11),B8/G8))</f>
        <v>#DIV/0!</v>
      </c>
      <c r="D18" s="52" t="s">
        <v>50</v>
      </c>
    </row>
    <row r="19" spans="1:4" x14ac:dyDescent="0.3">
      <c r="A19" s="18">
        <f>'Indicator 1 Predicting Trend'!A23</f>
        <v>0</v>
      </c>
      <c r="B19" s="53" t="e">
        <f>MIN(1,IF(OR(A$15=B$12,A$16=B$12,A$17=B$12,A$18=B$12),(B18+B$11),B9/G9))</f>
        <v>#DIV/0!</v>
      </c>
    </row>
    <row r="20" spans="1:4" x14ac:dyDescent="0.3">
      <c r="A20" s="18">
        <f>'Indicator 1 Predicting Trend'!A24</f>
        <v>0</v>
      </c>
      <c r="B20" s="53" t="e">
        <f>MIN(1,(B19+B$11))</f>
        <v>#DIV/0!</v>
      </c>
    </row>
    <row r="21" spans="1:4" x14ac:dyDescent="0.3">
      <c r="A21" s="18">
        <f>'Indicator 1 Predicting Trend'!A25</f>
        <v>0</v>
      </c>
      <c r="B21" s="53" t="e">
        <f>MIN(1,(B20+B$11))</f>
        <v>#DIV/0!</v>
      </c>
    </row>
    <row r="22" spans="1:4" x14ac:dyDescent="0.3">
      <c r="A22" s="18">
        <f>'Indicator 1 Predicting Trend'!A26</f>
        <v>0</v>
      </c>
      <c r="B22" s="53" t="e">
        <f>MIN(1,(B21+B$11))</f>
        <v>#DIV/0!</v>
      </c>
    </row>
    <row r="23" spans="1:4" x14ac:dyDescent="0.3">
      <c r="A23" s="18">
        <f>'Indicator 1 Predicting Trend'!A27</f>
        <v>0</v>
      </c>
      <c r="B23" s="53" t="e">
        <f>MIN(1,(B22+B$11))</f>
        <v>#DIV/0!</v>
      </c>
    </row>
    <row r="24" spans="1:4" x14ac:dyDescent="0.3">
      <c r="A24" s="18">
        <f>'Indicator 1 Predicting Trend'!A28</f>
        <v>0</v>
      </c>
      <c r="B24" s="53" t="e">
        <f>MIN(1,(B23+B$11))</f>
        <v>#DIV/0!</v>
      </c>
    </row>
    <row r="25" spans="1:4" x14ac:dyDescent="0.3"/>
    <row r="26" spans="1:4" x14ac:dyDescent="0.3"/>
    <row r="27" spans="1:4" x14ac:dyDescent="0.3"/>
    <row r="28" spans="1:4" x14ac:dyDescent="0.3"/>
    <row r="29" spans="1:4" x14ac:dyDescent="0.3"/>
    <row r="30" spans="1:4" x14ac:dyDescent="0.3"/>
    <row r="31" spans="1:4" x14ac:dyDescent="0.3"/>
    <row r="32" spans="1:4" x14ac:dyDescent="0.3"/>
    <row r="33" spans="6:6" x14ac:dyDescent="0.3"/>
    <row r="34" spans="6:6" x14ac:dyDescent="0.3">
      <c r="F34" s="11" t="s">
        <v>41</v>
      </c>
    </row>
    <row r="35" spans="6:6" x14ac:dyDescent="0.3">
      <c r="F35" s="49" t="s">
        <v>42</v>
      </c>
    </row>
    <row r="36" spans="6:6" x14ac:dyDescent="0.3">
      <c r="F36" s="49" t="s">
        <v>43</v>
      </c>
    </row>
    <row r="37" spans="6:6" x14ac:dyDescent="0.3">
      <c r="F37" s="49" t="s">
        <v>44</v>
      </c>
    </row>
    <row r="38" spans="6:6" x14ac:dyDescent="0.3">
      <c r="F38" s="49" t="s">
        <v>45</v>
      </c>
    </row>
    <row r="39" spans="6:6" x14ac:dyDescent="0.3">
      <c r="F39" s="49" t="s">
        <v>46</v>
      </c>
    </row>
    <row r="40" spans="6:6" x14ac:dyDescent="0.3">
      <c r="F40" s="49" t="s">
        <v>47</v>
      </c>
    </row>
    <row r="41" spans="6:6" x14ac:dyDescent="0.3">
      <c r="F41" s="49" t="s">
        <v>48</v>
      </c>
    </row>
    <row r="42" spans="6:6" x14ac:dyDescent="0.3"/>
    <row r="43" spans="6:6" x14ac:dyDescent="0.3"/>
    <row r="44" spans="6:6" x14ac:dyDescent="0.3"/>
    <row r="45" spans="6:6" x14ac:dyDescent="0.3"/>
    <row r="46" spans="6:6" x14ac:dyDescent="0.3"/>
    <row r="47" spans="6:6" x14ac:dyDescent="0.3"/>
    <row r="48" spans="6:6" x14ac:dyDescent="0.3"/>
    <row r="49" x14ac:dyDescent="0.3"/>
  </sheetData>
  <sheetProtection algorithmName="SHA-512" hashValue="IcHdQJPHhvDvpZOTfmk1DFDLE4Pf2QUGSuX+3iTt/HaMEu2mo8ownPRpRsWuzlzzBwfPtvn+2JL9T2SYUgw/hg==" saltValue="+IXpAkljAYLGInMxajjA/w==" spinCount="100000" sheet="1" scenarios="1"/>
  <conditionalFormatting sqref="A15:A19">
    <cfRule type="expression" dxfId="188" priority="3">
      <formula>A15=$B$12</formula>
    </cfRule>
  </conditionalFormatting>
  <conditionalFormatting sqref="B15:B19">
    <cfRule type="expression" dxfId="187" priority="2">
      <formula>A15=$B$12</formula>
    </cfRule>
  </conditionalFormatting>
  <pageMargins left="0.7" right="0.7" top="0.75" bottom="0.75" header="0.3" footer="0.3"/>
  <pageSetup orientation="landscape" r:id="rId1"/>
  <rowBreaks count="1" manualBreakCount="1">
    <brk id="9" max="16383" man="1"/>
  </rowBreaks>
  <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1579B"/>
  </sheetPr>
  <dimension ref="A1:N46"/>
  <sheetViews>
    <sheetView showGridLines="0" zoomScaleNormal="100" workbookViewId="0"/>
  </sheetViews>
  <sheetFormatPr defaultColWidth="0" defaultRowHeight="14.4" zeroHeight="1" x14ac:dyDescent="0.3"/>
  <cols>
    <col min="1" max="1" width="34.44140625" customWidth="1"/>
    <col min="2" max="7" width="20.5546875" customWidth="1"/>
    <col min="8" max="11" width="9.109375" customWidth="1"/>
    <col min="12" max="14" width="0" hidden="1" customWidth="1"/>
    <col min="15" max="16384" width="9.109375" hidden="1"/>
  </cols>
  <sheetData>
    <row r="1" spans="1:7" ht="60" customHeight="1" x14ac:dyDescent="0.3">
      <c r="B1" s="60" t="s">
        <v>84</v>
      </c>
      <c r="C1" s="8"/>
      <c r="D1" s="8"/>
      <c r="E1" s="8"/>
      <c r="F1" s="8"/>
      <c r="G1" s="8"/>
    </row>
    <row r="2" spans="1:7" x14ac:dyDescent="0.3"/>
    <row r="3" spans="1:7" x14ac:dyDescent="0.3">
      <c r="A3" s="5"/>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c r="B10" s="16"/>
      <c r="C10" s="16"/>
      <c r="D10" s="16"/>
      <c r="E10" s="16"/>
      <c r="F10" s="16"/>
    </row>
    <row r="11" spans="1:7" x14ac:dyDescent="0.3">
      <c r="A11" s="11" t="s">
        <v>51</v>
      </c>
      <c r="B11" s="67">
        <f>'Indicators 1 &amp; 2 Data Entry'!B3</f>
        <v>0</v>
      </c>
      <c r="C11" s="16"/>
      <c r="D11" s="66" t="str">
        <f>IF(OR(B11=A5,B11=A6),"Note: This method is not valid for the selected baseline year.","")</f>
        <v>Note: This method is not valid for the selected baseline year.</v>
      </c>
      <c r="E11" s="16"/>
      <c r="F11" s="16"/>
    </row>
    <row r="12" spans="1:7" x14ac:dyDescent="0.3"/>
    <row r="13" spans="1:7" ht="28.8" x14ac:dyDescent="0.3">
      <c r="A13" s="12" t="s">
        <v>54</v>
      </c>
      <c r="B13" s="50" t="s">
        <v>13</v>
      </c>
      <c r="C13" s="50" t="s">
        <v>53</v>
      </c>
      <c r="D13" s="51" t="s">
        <v>52</v>
      </c>
    </row>
    <row r="14" spans="1:7" x14ac:dyDescent="0.3">
      <c r="A14" s="18">
        <f>'Indicator 1 Predicting Trend'!A19</f>
        <v>0</v>
      </c>
      <c r="B14" s="53" t="str">
        <f>IF(OR(B11=A5,B11=A6),"",B5/G5)</f>
        <v/>
      </c>
      <c r="C14" s="20" t="str">
        <f>IF(OR(B11=A5,B11=A6),"","N/A")</f>
        <v/>
      </c>
      <c r="D14" s="19"/>
    </row>
    <row r="15" spans="1:7" x14ac:dyDescent="0.3">
      <c r="A15" s="18">
        <f>'Indicator 1 Predicting Trend'!A20</f>
        <v>0</v>
      </c>
      <c r="B15" s="53" t="str">
        <f>IF(OR(B11=A5,B11=A6),"",B6/G6)</f>
        <v/>
      </c>
      <c r="C15" s="21" t="str">
        <f>IF(OR(B11=A5,B11=A6),"",B15-B14)</f>
        <v/>
      </c>
      <c r="D15" s="71"/>
    </row>
    <row r="16" spans="1:7" x14ac:dyDescent="0.3">
      <c r="A16" s="18">
        <f>'Indicator 1 Predicting Trend'!A21</f>
        <v>0</v>
      </c>
      <c r="B16" s="53" t="str">
        <f>IF(OR(B11=A5,B11=A6),"",B7/G7)</f>
        <v/>
      </c>
      <c r="C16" s="21" t="str">
        <f>IF(OR(B11=A5,B11=A6),"",B16-B15)</f>
        <v/>
      </c>
      <c r="D16" s="71" t="str">
        <f>IF(OR(B11=A5,B11=A6),"",IF(A16=B$11,AVERAGE(C$15:C16),""))</f>
        <v/>
      </c>
    </row>
    <row r="17" spans="1:14" x14ac:dyDescent="0.3">
      <c r="A17" s="18">
        <f>'Indicator 1 Predicting Trend'!A22</f>
        <v>0</v>
      </c>
      <c r="B17" s="53" t="str">
        <f>IF(OR(B11=A5,B11=A6),"",MIN(1,IF(A$16=B$11,(B16+D$16),B8/G8)))</f>
        <v/>
      </c>
      <c r="C17" s="21" t="str">
        <f>IF(OR(B11=A5,B11=A6),"",IF(A$16=B$11,"",B17-B16))</f>
        <v/>
      </c>
      <c r="D17" s="71" t="str">
        <f>IF(OR(B11=A5,B11=A6),"",IF(A17=B$11,AVERAGE(C$15:C17),""))</f>
        <v/>
      </c>
      <c r="F17" s="52" t="str">
        <f>IF(OR(B11=A5,B11=A6),"","Note: The baseline year is green.")</f>
        <v/>
      </c>
    </row>
    <row r="18" spans="1:14" x14ac:dyDescent="0.3">
      <c r="A18" s="18">
        <f>'Indicator 1 Predicting Trend'!A23</f>
        <v>0</v>
      </c>
      <c r="B18" s="53" t="str">
        <f>IF(OR(B11=A5,B11=A6),"",MIN(1,IF(A$16=B$11,(B17+D$16),IF(A$17=B$11,(B17+D$17),B9/G9))))</f>
        <v/>
      </c>
      <c r="C18" s="21" t="str">
        <f>IF(OR(B11=A5,B11=A6),"",IF(OR(A$16=B$11,A$17=B$11),"",B18-B17))</f>
        <v/>
      </c>
      <c r="D18" s="71" t="str">
        <f>IF(OR(B11=A5,B11=A6),"",IF(A18=B$11,AVERAGE(C$15:C18),""))</f>
        <v/>
      </c>
    </row>
    <row r="19" spans="1:14" x14ac:dyDescent="0.3">
      <c r="A19" s="18">
        <f>'Indicator 1 Predicting Trend'!A24</f>
        <v>0</v>
      </c>
      <c r="B19" s="53" t="str">
        <f>IF(OR(B11=A5,B11=A6),"",MIN(1,IF(A$16=B$11,(B18+D$16),IF(A$17=B$11,(B18+D$17),IF(A$18=B$11,(B18+D$18),"")))))</f>
        <v/>
      </c>
      <c r="C19" s="21"/>
      <c r="D19" s="71"/>
    </row>
    <row r="20" spans="1:14" x14ac:dyDescent="0.3">
      <c r="A20" s="18">
        <f>'Indicator 1 Predicting Trend'!A25</f>
        <v>0</v>
      </c>
      <c r="B20" s="53" t="str">
        <f>IF(OR(B11=A5,B11=A6),"",MIN(1,IF(A$16=B$11,(B19+D$16),IF(A$17=B$11,(B19+D$17),IF(A$18=B$11,(B19+D$18),"")))))</f>
        <v/>
      </c>
      <c r="C20" s="21"/>
      <c r="D20" s="71"/>
    </row>
    <row r="21" spans="1:14" x14ac:dyDescent="0.3">
      <c r="A21" s="18">
        <f>'Indicator 1 Predicting Trend'!A26</f>
        <v>0</v>
      </c>
      <c r="B21" s="53" t="str">
        <f>IF(OR(B11=A5,B11=A6),"",MIN(1,IF(A$16=B$11,(B20+D$16),IF(A$17=B$11,(B20+D$17),IF(A$18=B$11,(B20+D$18),"")))))</f>
        <v/>
      </c>
      <c r="C21" s="21"/>
      <c r="D21" s="71"/>
    </row>
    <row r="22" spans="1:14" x14ac:dyDescent="0.3">
      <c r="A22" s="18">
        <f>'Indicator 1 Predicting Trend'!A27</f>
        <v>0</v>
      </c>
      <c r="B22" s="53" t="str">
        <f>IF(OR(B11=A5,B11=A6),"",MIN(1,IF(A$16=B$11,(B21+D$16),IF(A$17=B$11,(B21+D$17),IF(A$18=B$11,(B21+D$18),"")))))</f>
        <v/>
      </c>
      <c r="C22" s="21"/>
      <c r="D22" s="71"/>
    </row>
    <row r="23" spans="1:14" x14ac:dyDescent="0.3">
      <c r="A23" s="18">
        <f>'Indicator 1 Predicting Trend'!A28</f>
        <v>0</v>
      </c>
      <c r="B23" s="53" t="str">
        <f>IF(OR(B11=A5,B11=A6),"",MIN(1,IF(A$16=B$11,(B22+D$16),IF(A$17=B$11,(B22+D$17),IF(A$18=B$11,(B22+D$18),"")))))</f>
        <v/>
      </c>
      <c r="C23" s="21"/>
      <c r="D23" s="71"/>
    </row>
    <row r="24" spans="1:14" x14ac:dyDescent="0.3"/>
    <row r="25" spans="1:14" x14ac:dyDescent="0.3"/>
    <row r="26" spans="1:14" x14ac:dyDescent="0.3">
      <c r="N26" s="1"/>
    </row>
    <row r="27" spans="1:14" x14ac:dyDescent="0.3"/>
    <row r="28" spans="1:14" x14ac:dyDescent="0.3"/>
    <row r="29" spans="1:14" x14ac:dyDescent="0.3"/>
    <row r="30" spans="1:14" x14ac:dyDescent="0.3"/>
    <row r="31" spans="1:14" x14ac:dyDescent="0.3">
      <c r="F31" s="11" t="s">
        <v>41</v>
      </c>
    </row>
    <row r="32" spans="1:14" x14ac:dyDescent="0.3">
      <c r="F32" s="49" t="s">
        <v>42</v>
      </c>
    </row>
    <row r="33" spans="6:6" x14ac:dyDescent="0.3">
      <c r="F33" s="49" t="s">
        <v>43</v>
      </c>
    </row>
    <row r="34" spans="6:6" x14ac:dyDescent="0.3">
      <c r="F34" s="49" t="s">
        <v>44</v>
      </c>
    </row>
    <row r="35" spans="6:6" x14ac:dyDescent="0.3">
      <c r="F35" s="49" t="s">
        <v>45</v>
      </c>
    </row>
    <row r="36" spans="6:6" x14ac:dyDescent="0.3">
      <c r="F36" s="49" t="s">
        <v>46</v>
      </c>
    </row>
    <row r="37" spans="6:6" x14ac:dyDescent="0.3">
      <c r="F37" s="49" t="s">
        <v>47</v>
      </c>
    </row>
    <row r="38" spans="6:6" x14ac:dyDescent="0.3">
      <c r="F38" s="49" t="s">
        <v>48</v>
      </c>
    </row>
    <row r="39" spans="6:6" x14ac:dyDescent="0.3"/>
    <row r="40" spans="6:6" x14ac:dyDescent="0.3"/>
    <row r="41" spans="6:6" x14ac:dyDescent="0.3"/>
    <row r="42" spans="6:6" x14ac:dyDescent="0.3"/>
    <row r="43" spans="6:6" x14ac:dyDescent="0.3"/>
    <row r="44" spans="6:6" x14ac:dyDescent="0.3"/>
    <row r="45" spans="6:6" x14ac:dyDescent="0.3"/>
    <row r="46" spans="6:6" x14ac:dyDescent="0.3"/>
  </sheetData>
  <sheetProtection algorithmName="SHA-512" hashValue="1tDAsP8xTJoo3nXK4bKapQov0ZEaYN6C2GjwF6VKmd+R6qLzmAdLZlfkR9KiOAaQpvpqX6gNLdH/zBNG0rhE4w==" saltValue="36JYph/auIjKtlwePjnZ2g==" spinCount="100000" sheet="1" scenarios="1"/>
  <conditionalFormatting sqref="B14:B18">
    <cfRule type="expression" dxfId="172" priority="7">
      <formula>A14=B$11</formula>
    </cfRule>
  </conditionalFormatting>
  <conditionalFormatting sqref="A14:A18">
    <cfRule type="expression" dxfId="171" priority="4">
      <formula>A14=$B$11</formula>
    </cfRule>
  </conditionalFormatting>
  <conditionalFormatting sqref="C14:D23">
    <cfRule type="expression" dxfId="170" priority="3">
      <formula>$A14=$B$11</formula>
    </cfRule>
  </conditionalFormatting>
  <conditionalFormatting sqref="A14:D23">
    <cfRule type="expression" dxfId="169" priority="1">
      <formula>$B$11=$A$6</formula>
    </cfRule>
    <cfRule type="expression" dxfId="168" priority="2">
      <formula>$B$11=$A$5</formula>
    </cfRule>
  </conditionalFormatting>
  <pageMargins left="0.7" right="0.7" top="0.75" bottom="0.75" header="0.3" footer="0.3"/>
  <pageSetup orientation="landscape" r:id="rId1"/>
  <rowBreaks count="1" manualBreakCount="1">
    <brk id="14" max="16383" man="1"/>
  </rowBreaks>
  <drawing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7"/>
  </sheetPr>
  <dimension ref="A1:K47"/>
  <sheetViews>
    <sheetView showGridLines="0" zoomScaleNormal="100" workbookViewId="0"/>
  </sheetViews>
  <sheetFormatPr defaultColWidth="0" defaultRowHeight="14.4" zeroHeight="1" x14ac:dyDescent="0.3"/>
  <cols>
    <col min="1" max="1" width="34.44140625" customWidth="1"/>
    <col min="2" max="7" width="20.5546875" customWidth="1"/>
    <col min="8" max="11" width="9.109375" customWidth="1"/>
    <col min="12" max="16384" width="9.109375" hidden="1"/>
  </cols>
  <sheetData>
    <row r="1" spans="1:7" ht="60.75" customHeight="1" x14ac:dyDescent="0.3">
      <c r="B1" s="60" t="s">
        <v>85</v>
      </c>
      <c r="C1" s="8"/>
      <c r="D1" s="8"/>
      <c r="E1" s="8"/>
      <c r="F1" s="8"/>
      <c r="G1" s="8"/>
    </row>
    <row r="2" spans="1:7" x14ac:dyDescent="0.3"/>
    <row r="3" spans="1:7" x14ac:dyDescent="0.3">
      <c r="B3" s="7" t="s">
        <v>58</v>
      </c>
      <c r="C3" s="7"/>
      <c r="D3" s="7"/>
      <c r="E3" s="7"/>
      <c r="F3" s="7"/>
      <c r="G3" s="57"/>
    </row>
    <row r="4" spans="1:7" ht="28.8" x14ac:dyDescent="0.3">
      <c r="A4" s="54" t="s">
        <v>54</v>
      </c>
      <c r="B4" s="55" t="s">
        <v>39</v>
      </c>
      <c r="C4" s="55" t="s">
        <v>40</v>
      </c>
      <c r="D4" s="55" t="s">
        <v>0</v>
      </c>
      <c r="E4" s="55" t="s">
        <v>1</v>
      </c>
      <c r="F4" s="55" t="s">
        <v>2</v>
      </c>
      <c r="G4" s="56" t="s">
        <v>3</v>
      </c>
    </row>
    <row r="5" spans="1:7"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row r="11" spans="1:7" x14ac:dyDescent="0.3">
      <c r="A11" s="11" t="str">
        <f>CONCATENATE("Enter a goal for ",'Indicators 1 &amp; 2 Data Entry'!A21,":")</f>
        <v>Enter a goal for :</v>
      </c>
      <c r="B11" s="46"/>
    </row>
    <row r="12" spans="1:7" x14ac:dyDescent="0.3">
      <c r="A12" s="11" t="s">
        <v>51</v>
      </c>
      <c r="B12" s="65">
        <f>'Indicators 1 &amp; 2 Data Entry'!B3</f>
        <v>0</v>
      </c>
    </row>
    <row r="13" spans="1:7" x14ac:dyDescent="0.3">
      <c r="A13" s="11"/>
    </row>
    <row r="14" spans="1:7" ht="28.8" x14ac:dyDescent="0.3">
      <c r="A14" s="12" t="s">
        <v>54</v>
      </c>
      <c r="B14" s="50" t="s">
        <v>13</v>
      </c>
    </row>
    <row r="15" spans="1:7" x14ac:dyDescent="0.3">
      <c r="A15" s="18">
        <f>'Indicator 1 Predicting Trend'!A19</f>
        <v>0</v>
      </c>
      <c r="B15" s="53" t="e">
        <f>B5/G5</f>
        <v>#DIV/0!</v>
      </c>
    </row>
    <row r="16" spans="1:7" x14ac:dyDescent="0.3">
      <c r="A16" s="18">
        <f>'Indicator 1 Predicting Trend'!A20</f>
        <v>0</v>
      </c>
      <c r="B16" s="53" t="e">
        <f>IF(A$15=B$12,(B15+((B$11-B$15)/9)),B6/G6)</f>
        <v>#DIV/0!</v>
      </c>
    </row>
    <row r="17" spans="1:4" x14ac:dyDescent="0.3">
      <c r="A17" s="18">
        <f>'Indicator 1 Predicting Trend'!A21</f>
        <v>0</v>
      </c>
      <c r="B17" s="53" t="e">
        <f>IF(A$15=B$12,(B16+((B$11-B$15)/9)),IF(A$16=B$12,(B16+((B$11-B$16)/8)),B7/G7))</f>
        <v>#DIV/0!</v>
      </c>
    </row>
    <row r="18" spans="1:4" x14ac:dyDescent="0.3">
      <c r="A18" s="18">
        <f>'Indicator 1 Predicting Trend'!A22</f>
        <v>0</v>
      </c>
      <c r="B18" s="53" t="e">
        <f>IF(A$15=B$12,(B17+((B$11-B$15)/9)),IF(A$16=B$12,(B17+((B$11-B$16)/8)),IF(A$17=B$12,(B17+((B$11-B$17)/7)),B8/G8)))</f>
        <v>#DIV/0!</v>
      </c>
      <c r="D18" s="52" t="s">
        <v>50</v>
      </c>
    </row>
    <row r="19" spans="1:4" x14ac:dyDescent="0.3">
      <c r="A19" s="18">
        <f>'Indicator 1 Predicting Trend'!A23</f>
        <v>0</v>
      </c>
      <c r="B19" s="53" t="e">
        <f>IF(A$15=B$12,(B18+((B$11-B$15)/9)),IF(A$16=B$12,(B18+((B$11-B$16)/8)),IF(A$17=B$12,(B18+((B$11-B$17)/7)),IF(A$18=B$12,(B18+((B$11-B$18)/6)),B9/G9))))</f>
        <v>#DIV/0!</v>
      </c>
    </row>
    <row r="20" spans="1:4" x14ac:dyDescent="0.3">
      <c r="A20" s="18">
        <f>'Indicator 1 Predicting Trend'!A24</f>
        <v>0</v>
      </c>
      <c r="B20" s="53" t="e">
        <f>IF(A$15=B$12,(B19+((B$11-B$15)/9)),IF(A$16=B$12,(B19+((B$11-B$16)/8)),IF(A$17=B$12,(B19+((B$11-B$17)/7)),IF(A$18=B$12,(B19+((B$11-B$18)/6)),IF(A$19=B$12,(B19+((B$11-B$19)/5)),"")))))</f>
        <v>#DIV/0!</v>
      </c>
    </row>
    <row r="21" spans="1:4" x14ac:dyDescent="0.3">
      <c r="A21" s="18">
        <f>'Indicator 1 Predicting Trend'!A25</f>
        <v>0</v>
      </c>
      <c r="B21" s="53" t="e">
        <f>IF(A$15=B$12,(B20+((B$11-B$15)/9)),IF(A$16=B$12,(B20+((B$11-B$16)/8)),IF(A$17=B$12,(B20+((B$11-B$17)/7)),IF(A$18=B$12,(B20+((B$11-B$18)/6)),IF(A$19=B$12,(B20+((B$11-B$19)/5)),"")))))</f>
        <v>#DIV/0!</v>
      </c>
    </row>
    <row r="22" spans="1:4" x14ac:dyDescent="0.3">
      <c r="A22" s="18">
        <f>'Indicator 1 Predicting Trend'!A26</f>
        <v>0</v>
      </c>
      <c r="B22" s="53" t="e">
        <f>IF(A$15=B$12,(B21+((B$11-B$15)/9)),IF(A$16=B$12,(B21+((B$11-B$16)/8)),IF(A$17=B$12,(B21+((B$11-B$17)/7)),IF(A$18=B$12,(B21+((B$11-B$18)/6)),IF(A$19=B$12,(B21+((B$11-B$19)/5)),"")))))</f>
        <v>#DIV/0!</v>
      </c>
    </row>
    <row r="23" spans="1:4" x14ac:dyDescent="0.3">
      <c r="A23" s="18">
        <f>'Indicator 1 Predicting Trend'!A27</f>
        <v>0</v>
      </c>
      <c r="B23" s="53" t="e">
        <f>IF(A$15=B$12,(B22+((B$11-B$15)/9)),IF(A$16=B$12,(B22+((B$11-B$16)/8)),IF(A$17=B$12,(B22+((B$11-B$17)/7)),IF(A$18=B$12,(B22+((B$11-B$18)/6)),IF(A$19=B$12,(B22+((B$11-B$19)/5)),"")))))</f>
        <v>#DIV/0!</v>
      </c>
    </row>
    <row r="24" spans="1:4" x14ac:dyDescent="0.3">
      <c r="A24" s="18">
        <f>'Indicator 1 Predicting Trend'!A28</f>
        <v>0</v>
      </c>
      <c r="B24" s="53" t="e">
        <f>IF(A$15=B$12,(B23+((B$11-B$15)/9)),IF(A$16=B$12,(B23+((B$11-B$16)/8)),IF(A$17=B$12,(B23+((B$11-B$17)/7)),IF(A$18=B$12,(B23+((B$11-B$18)/6)),IF(A$19=B$12,(B23+((B$11-B$19)/5)),"")))))</f>
        <v>#DIV/0!</v>
      </c>
    </row>
    <row r="25" spans="1:4" x14ac:dyDescent="0.3"/>
    <row r="26" spans="1:4" x14ac:dyDescent="0.3"/>
    <row r="27" spans="1:4" x14ac:dyDescent="0.3"/>
    <row r="28" spans="1:4" x14ac:dyDescent="0.3"/>
    <row r="29" spans="1:4" x14ac:dyDescent="0.3"/>
    <row r="30" spans="1:4" x14ac:dyDescent="0.3"/>
    <row r="31" spans="1:4" x14ac:dyDescent="0.3"/>
    <row r="32" spans="1:4" x14ac:dyDescent="0.3"/>
    <row r="33" spans="6:6" x14ac:dyDescent="0.3">
      <c r="F33" s="11" t="s">
        <v>41</v>
      </c>
    </row>
    <row r="34" spans="6:6" x14ac:dyDescent="0.3">
      <c r="F34" s="49" t="s">
        <v>42</v>
      </c>
    </row>
    <row r="35" spans="6:6" x14ac:dyDescent="0.3">
      <c r="F35" s="49" t="s">
        <v>43</v>
      </c>
    </row>
    <row r="36" spans="6:6" x14ac:dyDescent="0.3">
      <c r="F36" s="49" t="s">
        <v>44</v>
      </c>
    </row>
    <row r="37" spans="6:6" x14ac:dyDescent="0.3">
      <c r="F37" s="49" t="s">
        <v>45</v>
      </c>
    </row>
    <row r="38" spans="6:6" x14ac:dyDescent="0.3">
      <c r="F38" s="49" t="s">
        <v>46</v>
      </c>
    </row>
    <row r="39" spans="6:6" x14ac:dyDescent="0.3">
      <c r="F39" s="49" t="s">
        <v>47</v>
      </c>
    </row>
    <row r="40" spans="6:6" x14ac:dyDescent="0.3">
      <c r="F40" s="49" t="s">
        <v>48</v>
      </c>
    </row>
    <row r="41" spans="6:6" x14ac:dyDescent="0.3"/>
    <row r="42" spans="6:6" x14ac:dyDescent="0.3"/>
    <row r="43" spans="6:6" x14ac:dyDescent="0.3"/>
    <row r="44" spans="6:6" x14ac:dyDescent="0.3"/>
    <row r="45" spans="6:6" x14ac:dyDescent="0.3"/>
    <row r="46" spans="6:6" x14ac:dyDescent="0.3"/>
    <row r="47" spans="6:6" x14ac:dyDescent="0.3"/>
  </sheetData>
  <sheetProtection algorithmName="SHA-512" hashValue="I6qm9cyyAYznr1Jyim5F5IF0kKhn3TXpImpt2RSNmrF08gpn2m7Tzuyi60N6UGT3UdM9GRmE7Uxw9bdPzwQ1lQ==" saltValue="Y51VUJYbwwaHs8yRficzfg==" spinCount="100000" sheet="1" scenarios="1"/>
  <conditionalFormatting sqref="B15:B19">
    <cfRule type="expression" dxfId="148" priority="4">
      <formula>A15=$B$12</formula>
    </cfRule>
  </conditionalFormatting>
  <conditionalFormatting sqref="A15:A19">
    <cfRule type="expression" dxfId="147" priority="1">
      <formula>A15=$B$12</formula>
    </cfRule>
  </conditionalFormatting>
  <dataValidations count="1">
    <dataValidation type="decimal" allowBlank="1" showInputMessage="1" showErrorMessage="1" sqref="B11">
      <formula1>0</formula1>
      <formula2>1</formula2>
    </dataValidation>
  </dataValidations>
  <pageMargins left="0.7" right="0.7" top="0.75" bottom="0.75" header="0.3" footer="0.3"/>
  <pageSetup orientation="landscape" r:id="rId1"/>
  <rowBreaks count="1" manualBreakCount="1">
    <brk id="9" max="16383" man="1"/>
  </rowBreaks>
  <drawing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C1A"/>
  </sheetPr>
  <dimension ref="A1:K47"/>
  <sheetViews>
    <sheetView showGridLines="0" zoomScaleNormal="100" workbookViewId="0"/>
  </sheetViews>
  <sheetFormatPr defaultColWidth="0" defaultRowHeight="14.4" zeroHeight="1" x14ac:dyDescent="0.3"/>
  <cols>
    <col min="1" max="1" width="32.5546875" customWidth="1"/>
    <col min="2" max="7" width="20.5546875" customWidth="1"/>
    <col min="8" max="11" width="9.109375" customWidth="1"/>
    <col min="12" max="16384" width="9.109375" hidden="1"/>
  </cols>
  <sheetData>
    <row r="1" spans="1:7" ht="57" customHeight="1" x14ac:dyDescent="0.3">
      <c r="B1" s="60" t="s">
        <v>86</v>
      </c>
      <c r="C1" s="8"/>
      <c r="D1" s="8"/>
      <c r="E1" s="8"/>
      <c r="F1" s="8"/>
      <c r="G1" s="8"/>
    </row>
    <row r="2" spans="1:7" x14ac:dyDescent="0.3"/>
    <row r="3" spans="1:7" x14ac:dyDescent="0.3">
      <c r="B3" s="7" t="s">
        <v>58</v>
      </c>
      <c r="C3" s="7"/>
      <c r="D3" s="7"/>
      <c r="E3" s="7"/>
      <c r="F3" s="7"/>
      <c r="G3" s="57"/>
    </row>
    <row r="4" spans="1:7" ht="28.8" x14ac:dyDescent="0.3">
      <c r="A4" s="54" t="s">
        <v>54</v>
      </c>
      <c r="B4" s="55" t="s">
        <v>39</v>
      </c>
      <c r="C4" s="55" t="s">
        <v>40</v>
      </c>
      <c r="D4" s="55" t="s">
        <v>0</v>
      </c>
      <c r="E4" s="55" t="s">
        <v>1</v>
      </c>
      <c r="F4" s="55" t="s">
        <v>2</v>
      </c>
      <c r="G4" s="56" t="s">
        <v>3</v>
      </c>
    </row>
    <row r="5" spans="1:7" ht="14.1" customHeight="1" x14ac:dyDescent="0.3">
      <c r="A5" s="18">
        <f>Ind1PredictData[[#This Row],[School year]]</f>
        <v>0</v>
      </c>
      <c r="B5">
        <f>'Indicators 1 &amp; 2 Data Entry'!B7</f>
        <v>0</v>
      </c>
      <c r="C5">
        <f>'Indicators 1 &amp; 2 Data Entry'!C7</f>
        <v>0</v>
      </c>
      <c r="D5" s="16">
        <f>'Indicators 1 &amp; 2 Data Entry'!D7</f>
        <v>0</v>
      </c>
      <c r="E5" s="16">
        <f>'Indicators 1 &amp; 2 Data Entry'!E7</f>
        <v>0</v>
      </c>
      <c r="F5" s="16">
        <f>'Indicators 1 &amp; 2 Data Entry'!F7</f>
        <v>0</v>
      </c>
      <c r="G5">
        <f t="shared" ref="G5:G9" si="0">SUM(B5:F5)</f>
        <v>0</v>
      </c>
    </row>
    <row r="6" spans="1:7" x14ac:dyDescent="0.3">
      <c r="A6" s="18">
        <f>Ind1PredictData[[#This Row],[School year]]</f>
        <v>0</v>
      </c>
      <c r="B6">
        <f>'Indicators 1 &amp; 2 Data Entry'!B8</f>
        <v>0</v>
      </c>
      <c r="C6">
        <f>'Indicators 1 &amp; 2 Data Entry'!C8</f>
        <v>0</v>
      </c>
      <c r="D6" s="16">
        <f>'Indicators 1 &amp; 2 Data Entry'!D8</f>
        <v>0</v>
      </c>
      <c r="E6" s="16">
        <f>'Indicators 1 &amp; 2 Data Entry'!E8</f>
        <v>0</v>
      </c>
      <c r="F6" s="16">
        <f>'Indicators 1 &amp; 2 Data Entry'!F8</f>
        <v>0</v>
      </c>
      <c r="G6">
        <f t="shared" si="0"/>
        <v>0</v>
      </c>
    </row>
    <row r="7" spans="1:7" x14ac:dyDescent="0.3">
      <c r="A7" s="18">
        <f>Ind1PredictData[[#This Row],[School year]]</f>
        <v>0</v>
      </c>
      <c r="B7">
        <f>'Indicators 1 &amp; 2 Data Entry'!B9</f>
        <v>0</v>
      </c>
      <c r="C7">
        <f>'Indicators 1 &amp; 2 Data Entry'!C9</f>
        <v>0</v>
      </c>
      <c r="D7" s="16">
        <f>'Indicators 1 &amp; 2 Data Entry'!D9</f>
        <v>0</v>
      </c>
      <c r="E7" s="16">
        <f>'Indicators 1 &amp; 2 Data Entry'!E9</f>
        <v>0</v>
      </c>
      <c r="F7" s="16">
        <f>'Indicators 1 &amp; 2 Data Entry'!F9</f>
        <v>0</v>
      </c>
      <c r="G7">
        <f t="shared" si="0"/>
        <v>0</v>
      </c>
    </row>
    <row r="8" spans="1:7" x14ac:dyDescent="0.3">
      <c r="A8" s="18">
        <f>Ind1PredictData[[#This Row],[School year]]</f>
        <v>0</v>
      </c>
      <c r="B8">
        <f>'Indicators 1 &amp; 2 Data Entry'!B10</f>
        <v>0</v>
      </c>
      <c r="C8">
        <f>'Indicators 1 &amp; 2 Data Entry'!C10</f>
        <v>0</v>
      </c>
      <c r="D8" s="16">
        <f>'Indicators 1 &amp; 2 Data Entry'!D10</f>
        <v>0</v>
      </c>
      <c r="E8" s="16">
        <f>'Indicators 1 &amp; 2 Data Entry'!E10</f>
        <v>0</v>
      </c>
      <c r="F8" s="16">
        <f>'Indicators 1 &amp; 2 Data Entry'!F10</f>
        <v>0</v>
      </c>
      <c r="G8">
        <f t="shared" si="0"/>
        <v>0</v>
      </c>
    </row>
    <row r="9" spans="1:7" x14ac:dyDescent="0.3">
      <c r="A9" s="18">
        <f>Ind1PredictData[[#This Row],[School year]]</f>
        <v>0</v>
      </c>
      <c r="B9">
        <f>'Indicators 1 &amp; 2 Data Entry'!B11</f>
        <v>0</v>
      </c>
      <c r="C9">
        <f>'Indicators 1 &amp; 2 Data Entry'!C11</f>
        <v>0</v>
      </c>
      <c r="D9" s="16">
        <f>'Indicators 1 &amp; 2 Data Entry'!D11</f>
        <v>0</v>
      </c>
      <c r="E9" s="16">
        <f>'Indicators 1 &amp; 2 Data Entry'!E11</f>
        <v>0</v>
      </c>
      <c r="F9" s="16">
        <f>'Indicators 1 &amp; 2 Data Entry'!F11</f>
        <v>0</v>
      </c>
      <c r="G9">
        <f t="shared" si="0"/>
        <v>0</v>
      </c>
    </row>
    <row r="10" spans="1:7" x14ac:dyDescent="0.3">
      <c r="E10" s="3"/>
    </row>
    <row r="11" spans="1:7" x14ac:dyDescent="0.3">
      <c r="A11" s="11" t="s">
        <v>15</v>
      </c>
      <c r="B11" s="46"/>
      <c r="D11" t="s">
        <v>32</v>
      </c>
    </row>
    <row r="12" spans="1:7" x14ac:dyDescent="0.3">
      <c r="A12" s="11" t="s">
        <v>51</v>
      </c>
      <c r="B12" s="68">
        <f>'Indicators 1 &amp; 2 Data Entry'!B3</f>
        <v>0</v>
      </c>
    </row>
    <row r="13" spans="1:7" x14ac:dyDescent="0.3"/>
    <row r="14" spans="1:7" ht="28.8" x14ac:dyDescent="0.3">
      <c r="A14" s="12" t="s">
        <v>54</v>
      </c>
      <c r="B14" s="50" t="s">
        <v>13</v>
      </c>
      <c r="C14" s="50" t="s">
        <v>28</v>
      </c>
    </row>
    <row r="15" spans="1:7" x14ac:dyDescent="0.3">
      <c r="A15" s="18">
        <f>'Indicator 1 Predicting Trend'!A19</f>
        <v>0</v>
      </c>
      <c r="B15" s="17" t="e">
        <f>B5/G5</f>
        <v>#DIV/0!</v>
      </c>
      <c r="C15" s="20" t="s">
        <v>14</v>
      </c>
    </row>
    <row r="16" spans="1:7" x14ac:dyDescent="0.3">
      <c r="A16" s="18">
        <f>'Indicator 1 Predicting Trend'!A20</f>
        <v>0</v>
      </c>
      <c r="B16" s="17" t="e">
        <f>MIN(1,IF(A$15=B$12,(B15*(1+B$11)),B6/G6))</f>
        <v>#DIV/0!</v>
      </c>
      <c r="C16" s="59" t="e">
        <f>IF(A$15=B$12,B16-B15,"N/A")</f>
        <v>#DIV/0!</v>
      </c>
    </row>
    <row r="17" spans="1:6" x14ac:dyDescent="0.3">
      <c r="A17" s="18">
        <f>'Indicator 1 Predicting Trend'!A21</f>
        <v>0</v>
      </c>
      <c r="B17" s="17" t="e">
        <f>MIN(1,IF(A$15=B$12,(B16*(1+B$11)^2),IF(A$16=B$12,(B16*(1+B$11)),(B7/G7))))</f>
        <v>#DIV/0!</v>
      </c>
      <c r="C17" s="59" t="e">
        <f>IF(OR(A$15=B$12,A$16=B$12),B17-B16,"N/A")</f>
        <v>#DIV/0!</v>
      </c>
    </row>
    <row r="18" spans="1:6" x14ac:dyDescent="0.3">
      <c r="A18" s="18">
        <f>'Indicator 1 Predicting Trend'!A22</f>
        <v>0</v>
      </c>
      <c r="B18" s="17" t="e">
        <f>MIN(1,IF(A$15=B$12,(B17*(1+B$11)^3),IF(A$16=B$12,(B17*(1+B$11)^2),IF(A$17=B$12,(B17*(1+B$11)),(B8/G8)))))</f>
        <v>#DIV/0!</v>
      </c>
      <c r="C18" s="59" t="e">
        <f>IF(OR(A$15=B$12,A$16=B$12,A$17=B$12),B18-B17,"N/A")</f>
        <v>#DIV/0!</v>
      </c>
      <c r="E18" s="52" t="s">
        <v>50</v>
      </c>
    </row>
    <row r="19" spans="1:6" x14ac:dyDescent="0.3">
      <c r="A19" s="18">
        <f>'Indicator 1 Predicting Trend'!A23</f>
        <v>0</v>
      </c>
      <c r="B19" s="17" t="e">
        <f>MIN(1,IF(A$15=B$12,(B18*(1+B$11)^4),IF(A$16=B$12,(B18*(1+B$11)^3),IF(A$17=B$12,(B18*(1+B$11)^2),IF(A$18=B$12,(B18*(1+B$11)),(B9/G9))))))</f>
        <v>#DIV/0!</v>
      </c>
      <c r="C19" s="59" t="e">
        <f>IF(OR(A$15=B$12,A$16=B$12,A$17=B$12,A$18=B$12),B19-B18,"N/A")</f>
        <v>#DIV/0!</v>
      </c>
      <c r="D19" s="22"/>
    </row>
    <row r="20" spans="1:6" x14ac:dyDescent="0.3">
      <c r="A20" s="18">
        <f>'Indicator 1 Predicting Trend'!A24</f>
        <v>0</v>
      </c>
      <c r="B20" s="17" t="e">
        <f>MIN(1,IF(A$15=B$12,(B19*(1+B$11)^5),IF(A$16=B$12,(B19*(1+B$11)^4),IF(A$17=B$12,(B19*(1+B$11)^3),IF(A$18=B$12,(B19*(1+B$11)^2),IF(A$19=B$12,(B19*(1+B$11)),""))))))</f>
        <v>#DIV/0!</v>
      </c>
      <c r="C20" s="17" t="e">
        <f>IF(OR(A$15=B$12,A$16=B$12,A$17=B$12,A$18=B$12,A$19=B$12),B20-B19,"N/A")</f>
        <v>#DIV/0!</v>
      </c>
    </row>
    <row r="21" spans="1:6" x14ac:dyDescent="0.3">
      <c r="A21" s="18">
        <f>'Indicator 1 Predicting Trend'!A25</f>
        <v>0</v>
      </c>
      <c r="B21" s="17" t="e">
        <f>MIN(1,IF(A$15=B$12,(B20*(1+B$11)^6),IF(A$16=B$12,(B20*(1+B$11)^5),IF(A$17=B$12,(B20*(1+B$11)^4),IF(A$18=B$12,(B20*(1+B$11)^3),IF(A$19=B$12,(B20*(1+B$11)^2),""))))))</f>
        <v>#DIV/0!</v>
      </c>
      <c r="C21" s="17" t="e">
        <f>IF(OR(A$15=B$12,A$16=B$12,A$17=B$12,A$18=B$12,A$19=B$12),B21-B20,"N/A")</f>
        <v>#DIV/0!</v>
      </c>
    </row>
    <row r="22" spans="1:6" x14ac:dyDescent="0.3">
      <c r="A22" s="18">
        <f>'Indicator 1 Predicting Trend'!A26</f>
        <v>0</v>
      </c>
      <c r="B22" s="17" t="e">
        <f>MIN(1,IF(A$15=B$12,(B21*(1+B$11)^7),IF(A$16=B$12,(B21*(1+B$11)^6),IF(A$17=B$12,(B21*(1+B$11)^5),IF(A$18=B$12,(B21*(1+B$11)^4),IF(A$19=B$12,(B21*(1+B$11)^3),""))))))</f>
        <v>#DIV/0!</v>
      </c>
      <c r="C22" s="17" t="e">
        <f>IF(OR(A$15=B$12,A$16=B$12,A$17=B$12,A$18=B$12,A$19=B$12),B22-B21,"N/A")</f>
        <v>#DIV/0!</v>
      </c>
    </row>
    <row r="23" spans="1:6" x14ac:dyDescent="0.3">
      <c r="A23" s="18">
        <f>'Indicator 1 Predicting Trend'!A27</f>
        <v>0</v>
      </c>
      <c r="B23" s="17" t="e">
        <f>MIN(1,IF(A$15=B$12,(B22*(1+B$11)^8),IF(A$16=B$12,(B22*(1+B$11)^7),IF(A$17=B$12,(B22*(1+B$11)^6),IF(A$18=B$12,(B22*(1+B$11)^5),IF(A$19=B$12,(B22*(1+B$11)^4),""))))))</f>
        <v>#DIV/0!</v>
      </c>
      <c r="C23" s="17" t="e">
        <f>IF(OR(A$15=B$12,A$16=B$12,A$17=B$12,A$18=B$12,A$19=B$12),B23-B22,"N/A")</f>
        <v>#DIV/0!</v>
      </c>
    </row>
    <row r="24" spans="1:6" x14ac:dyDescent="0.3">
      <c r="A24" s="18">
        <f>'Indicator 1 Predicting Trend'!A28</f>
        <v>0</v>
      </c>
      <c r="B24" s="17" t="e">
        <f>MIN(1,IF(A$15=B$12,(B23*(1+B$11)^9),IF(A$16=B$12,(B23*(1+B$11)^8),IF(A$17=B$12,(B23*(1+B$11)^7),IF(A$18=B$12,(B23*(1+B$11)^6),IF(A$19=B$12,(B23*(1+B$11)^5),""))))))</f>
        <v>#DIV/0!</v>
      </c>
      <c r="C24" s="17" t="e">
        <f>IF(OR(A$15=B$12,A$16=B$12,A$17=B$12,A$18=B$12,A$19=B$12),B24-B23,"N/A")</f>
        <v>#DIV/0!</v>
      </c>
    </row>
    <row r="25" spans="1:6" x14ac:dyDescent="0.3"/>
    <row r="26" spans="1:6" x14ac:dyDescent="0.3"/>
    <row r="27" spans="1:6" x14ac:dyDescent="0.3"/>
    <row r="28" spans="1:6" x14ac:dyDescent="0.3"/>
    <row r="29" spans="1:6" x14ac:dyDescent="0.3"/>
    <row r="30" spans="1:6" x14ac:dyDescent="0.3">
      <c r="F30" s="11" t="s">
        <v>41</v>
      </c>
    </row>
    <row r="31" spans="1:6" x14ac:dyDescent="0.3">
      <c r="F31" s="49" t="s">
        <v>42</v>
      </c>
    </row>
    <row r="32" spans="1:6" x14ac:dyDescent="0.3">
      <c r="F32" s="49" t="s">
        <v>43</v>
      </c>
    </row>
    <row r="33" spans="6:6" x14ac:dyDescent="0.3">
      <c r="F33" s="49" t="s">
        <v>44</v>
      </c>
    </row>
    <row r="34" spans="6:6" x14ac:dyDescent="0.3">
      <c r="F34" s="49" t="s">
        <v>45</v>
      </c>
    </row>
    <row r="35" spans="6:6" x14ac:dyDescent="0.3">
      <c r="F35" s="49" t="s">
        <v>46</v>
      </c>
    </row>
    <row r="36" spans="6:6" x14ac:dyDescent="0.3">
      <c r="F36" s="49" t="s">
        <v>47</v>
      </c>
    </row>
    <row r="37" spans="6:6" x14ac:dyDescent="0.3">
      <c r="F37" s="49" t="s">
        <v>48</v>
      </c>
    </row>
    <row r="38" spans="6:6" x14ac:dyDescent="0.3"/>
    <row r="39" spans="6:6" x14ac:dyDescent="0.3"/>
    <row r="40" spans="6:6" x14ac:dyDescent="0.3"/>
    <row r="41" spans="6:6" x14ac:dyDescent="0.3"/>
    <row r="42" spans="6:6" x14ac:dyDescent="0.3"/>
    <row r="43" spans="6:6" x14ac:dyDescent="0.3"/>
    <row r="44" spans="6:6" x14ac:dyDescent="0.3"/>
    <row r="45" spans="6:6" x14ac:dyDescent="0.3"/>
    <row r="46" spans="6:6" x14ac:dyDescent="0.3"/>
    <row r="47" spans="6:6" x14ac:dyDescent="0.3"/>
  </sheetData>
  <sheetProtection algorithmName="SHA-512" hashValue="JlXkvIJ8/lpEPdhsLm/02i4/BwKExgnbwScjWlsqLew8/s0prSI8UjeTbfzV7NHdx+uS8oHLUCWevXod1OQudA==" saltValue="Cjkt+7rxBb32sjBvVwCU9Q==" spinCount="100000" sheet="1" scenarios="1"/>
  <conditionalFormatting sqref="B15:B19">
    <cfRule type="expression" dxfId="132" priority="4">
      <formula>A15=B$12</formula>
    </cfRule>
  </conditionalFormatting>
  <conditionalFormatting sqref="A15:A19">
    <cfRule type="expression" dxfId="131" priority="2">
      <formula>A15=$B$12</formula>
    </cfRule>
  </conditionalFormatting>
  <conditionalFormatting sqref="C15:C24">
    <cfRule type="expression" dxfId="130" priority="1">
      <formula>$A15=$B$12</formula>
    </cfRule>
  </conditionalFormatting>
  <pageMargins left="0.7" right="0.7" top="0.75" bottom="0.75" header="0.3" footer="0.3"/>
  <pageSetup orientation="landscape" r:id="rId1"/>
  <rowBreaks count="2" manualBreakCount="2">
    <brk id="12" max="16383" man="1"/>
    <brk id="42" max="16383" man="1"/>
  </rowBreak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1125560A4043488F1D94F6AE155F5D" ma:contentTypeVersion="9" ma:contentTypeDescription="Create a new document." ma:contentTypeScope="" ma:versionID="7e32e51b4426a88d830383c818a7ca64">
  <xsd:schema xmlns:xsd="http://www.w3.org/2001/XMLSchema" xmlns:xs="http://www.w3.org/2001/XMLSchema" xmlns:p="http://schemas.microsoft.com/office/2006/metadata/properties" xmlns:ns3="43c8a898-0495-4687-82f4-6c1a7d4b1cee" targetNamespace="http://schemas.microsoft.com/office/2006/metadata/properties" ma:root="true" ma:fieldsID="6fe3aff1c95fbc1b8fe8d3673783a92d" ns3:_="">
    <xsd:import namespace="43c8a898-0495-4687-82f4-6c1a7d4b1ce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c8a898-0495-4687-82f4-6c1a7d4b1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9CB453-D1A5-4FDE-BD13-C3F4DCBC0940}">
  <ds:schemaRefs>
    <ds:schemaRef ds:uri="43c8a898-0495-4687-82f4-6c1a7d4b1ce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6195D85-5084-4832-A98F-ACA4EF74969E}">
  <ds:schemaRefs>
    <ds:schemaRef ds:uri="http://schemas.microsoft.com/sharepoint/v3/contenttype/forms"/>
  </ds:schemaRefs>
</ds:datastoreItem>
</file>

<file path=customXml/itemProps3.xml><?xml version="1.0" encoding="utf-8"?>
<ds:datastoreItem xmlns:ds="http://schemas.openxmlformats.org/officeDocument/2006/customXml" ds:itemID="{E938F5ED-581F-40DB-AED3-489ED0F14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c8a898-0495-4687-82f4-6c1a7d4b1c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README</vt:lpstr>
      <vt:lpstr>Table of Contents</vt:lpstr>
      <vt:lpstr>Indicators 1 &amp; 2 Data Entry</vt:lpstr>
      <vt:lpstr>Indicators 1 &amp; 2 Calculations</vt:lpstr>
      <vt:lpstr>Indicator 1 Predicting Trend</vt:lpstr>
      <vt:lpstr>Ind. 1 Fixed Percent Increase</vt:lpstr>
      <vt:lpstr>Indicator 1 Average Increase</vt:lpstr>
      <vt:lpstr>Ind. 1 Start With the End Goal </vt:lpstr>
      <vt:lpstr>Indicator 1 Accelerated Growth</vt:lpstr>
      <vt:lpstr>Indicator 1 Summary</vt:lpstr>
      <vt:lpstr>Indicator 2 Predicting Trend</vt:lpstr>
      <vt:lpstr>Ind. 2 Fixed Percent Decrease</vt:lpstr>
      <vt:lpstr>Indicator 2 Average Decrease</vt:lpstr>
      <vt:lpstr>Ind. 2 Start With the End Goal</vt:lpstr>
      <vt:lpstr>Indicator 2 Accelerated Growth</vt:lpstr>
      <vt:lpstr>Indicator 2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Seay</dc:creator>
  <cp:lastModifiedBy>Laura Johnson</cp:lastModifiedBy>
  <cp:lastPrinted>2021-10-28T15:41:56Z</cp:lastPrinted>
  <dcterms:created xsi:type="dcterms:W3CDTF">2021-06-25T14:32:06Z</dcterms:created>
  <dcterms:modified xsi:type="dcterms:W3CDTF">2023-02-08T15:59:03Z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0x010100971125560A4043488F1D94F6AE155F5D</vt:lpwstr>
  </property>
</Properties>
</file>