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tables/table14.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tables/table25.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2.xml" ContentType="application/vnd.openxmlformats-officedocument.drawing+xml"/>
  <Override PartName="/xl/tables/table36.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ohnson_l\AppData\Local\Box\Box Edit\Documents\OGcuxtlWUkCN6JzRp+vNzg==\"/>
    </mc:Choice>
  </mc:AlternateContent>
  <bookViews>
    <workbookView xWindow="-120" yWindow="-120" windowWidth="29040" windowHeight="15840" tabRatio="924"/>
  </bookViews>
  <sheets>
    <sheet name="README" sheetId="32" r:id="rId1"/>
    <sheet name="Table of Contents" sheetId="25" r:id="rId2"/>
    <sheet name="Indicator 6 Data Entry" sheetId="11" r:id="rId3"/>
    <sheet name="Indicator 6 Calculations" sheetId="24" r:id="rId4"/>
    <sheet name="Indicator 6A Predicting Trend" sheetId="33" r:id="rId5"/>
    <sheet name="Ind. 6A Fixed Percent Increase" sheetId="34" r:id="rId6"/>
    <sheet name="Indicator 6A Average Increase" sheetId="35" r:id="rId7"/>
    <sheet name="Ind. 6A Start With the End Goal" sheetId="36" r:id="rId8"/>
    <sheet name="Indicator 6A Accelerated Growth" sheetId="37" r:id="rId9"/>
    <sheet name="Indicator 6A Summary" sheetId="54" r:id="rId10"/>
    <sheet name="Indicator 6B Predicting Trend" sheetId="64" r:id="rId11"/>
    <sheet name="Ind. 6B Fixed Percent Decrease" sheetId="65" r:id="rId12"/>
    <sheet name="Indicator 6B Average Decrease" sheetId="66" r:id="rId13"/>
    <sheet name="Ind. 6B Start With the End Goal" sheetId="67" r:id="rId14"/>
    <sheet name="Indicator 6B Accelerated Growth" sheetId="68" r:id="rId15"/>
    <sheet name="Indicator 6B Summary" sheetId="69" r:id="rId16"/>
    <sheet name="Indicator 6C Predicting Trend" sheetId="58" r:id="rId17"/>
    <sheet name="Ind. 6C Fixed Percent Decrease" sheetId="59" r:id="rId18"/>
    <sheet name="Indicator 6C Average Decrease" sheetId="60" r:id="rId19"/>
    <sheet name="Ind. 6C Start With the End Goal" sheetId="61" r:id="rId20"/>
    <sheet name="Indicator 6C Accelerated Growth" sheetId="62" r:id="rId21"/>
    <sheet name="Indicator 6C Summary" sheetId="63" r:id="rId22"/>
  </sheets>
  <externalReferences>
    <externalReference r:id="rId23"/>
  </externalReferences>
  <definedNames>
    <definedName name="_C1_District">IF(ISERROR(OFFSET('[1]LEA Charts'!$I$89,0,0,1,COUNT('[1]LEA Charts'!$I$89:$R$89))),0,OFFSET('[1]LEA Charts'!$I$89,0,0,1,COUNT('[1]LEA Charts'!$I$89:$R$89)))</definedName>
    <definedName name="_C2_District">IF(ISERROR(OFFSET('[1]LEA Charts'!$I$90,0,0,1,COUNT('[1]LEA Charts'!$I$90:$R$90))),0,OFFSET('[1]LEA Charts'!$I$90,0,0,1,COUNT('[1]LEA Charts'!$I$90:$R$90)))</definedName>
    <definedName name="_C3_District">IF(ISERROR(OFFSET('[1]LEA Charts'!$I$91,0,0,1,COUNT('[1]LEA Charts'!$I$91:$R$91))),0,OFFSET('[1]LEA Charts'!$I$91,0,0,1,COUNT('[1]LEA Charts'!$I$91:$R$91)))</definedName>
    <definedName name="A1_District">IF(ISERROR(OFFSET('[1]LEA Charts'!$I$85,0,0,1,COUNT('[1]LEA Charts'!$I$85:$R$85))),0,OFFSET('[1]LEA Charts'!$I$85,0,0,1,COUNT('[1]LEA Charts'!$I$85:$R$85)))</definedName>
    <definedName name="A2_District">IF(ISERROR(OFFSET('[1]LEA Charts'!$I$86,0,0,1,COUNT('[1]LEA Charts'!$I$86:$R$86))),0,OFFSET('[1]LEA Charts'!$I$86,0,0,1,COUNT('[1]LEA Charts'!$I$86:$R$86)))</definedName>
    <definedName name="B1_District">IF(ISERROR(OFFSET('[1]LEA Charts'!$I$87,0,0,1,COUNT('[1]LEA Charts'!$I$87:$R$87))),0,OFFSET('[1]LEA Charts'!$I$87,0,0,1,COUNT('[1]LEA Charts'!$I$87:$R$87)))</definedName>
    <definedName name="B2_District">IF(ISERROR(OFFSET('[1]LEA Charts'!$I$88,0,0,1,COUNT('[1]LEA Charts'!$I$88:$R$88))),0,OFFSET('[1]LEA Charts'!$I$88,0,0,1,COUNT('[1]LEA Charts'!$I$88:$R$88)))</definedName>
    <definedName name="D1_District">IF(ISERROR(OFFSET('[1]LEA Charts'!$I$92,0,0,1,COUNT('[1]LEA Charts'!$I$92:$R$92))),0,OFFSET('[1]LEA Charts'!$I$92,0,0,1,COUNT('[1]LEA Charts'!$I$92:$R$92)))</definedName>
    <definedName name="D2_District">IF(ISERROR(OFFSET('[1]LEA Charts'!$I$93,0,0,1,COUNT('[1]LEA Charts'!$I$93:$R$93))),0,OFFSET('[1]LEA Charts'!$I$93,0,0,1,COUNT('[1]LEA Charts'!$I$93:$R$93)))</definedName>
    <definedName name="DistrictChart">IF(ISERROR(OFFSET('[1]LEA Charts'!$H$84,0,0,1,COUNT('[1]LEA Charts'!$H$84:$R$96))),0,OFFSET('[1]LEA Charts'!$H$84,0,0,1,COUNT('[1]LEA Charts'!$H$84:$R$96)))</definedName>
    <definedName name="DistrictNames">IF(ISERROR(OFFSET('[1]LEA Charts'!$I$84,0,0,1,COUNTA('[1]LEA Charts'!$I$84:$R$84))),0,OFFSET('[1]LEA Charts'!$I$84,0,0,1,COUNTA('[1]LEA Charts'!$I$84:$R$84)))</definedName>
    <definedName name="Ind6A_District">IF(ISERROR(OFFSET('[1]LEA Charts'!$I$94,0,0,1,COUNT('[1]LEA Charts'!$I$94:$R$94))),0,OFFSET('[1]LEA Charts'!$I$94,0,0,1,COUNT('[1]LEA Charts'!$I$94:$R$94)))</definedName>
    <definedName name="Ind6B_District">IF(ISERROR(OFFSET('[1]LEA Charts'!$I$95,0,0,1,COUNT('[1]LEA Charts'!$I$95:$R$95))),0,OFFSET('[1]LEA Charts'!$I$95,0,0,1,COUNT('[1]LEA Charts'!$I$95:$R$95)))</definedName>
    <definedName name="Ind6C_District">IF(ISERROR(OFFSET('[1]LEA Charts'!$I$96,0,0,1,COUNT('[1]LEA Charts'!$I$96:$R$96))),0,OFFSET('[1]LEA Charts'!$I$96,0,0,1,COUNT('[1]LEA Charts'!$I$96:$R$96)))</definedName>
    <definedName name="LEA_List">OFFSET('[1]LEAs and Regions'!$A$4,0,0,COUNTA('[1]LEAs and Regions'!$A:$A)-2,1)</definedName>
    <definedName name="Region_List">OFFSET('[1]LEAs and Regions'!$F$4,0,0,COUNTA('[1]LEAs and Regions'!$F:$F)-2,1)</definedName>
    <definedName name="RegionNames">IF(ISERROR(OFFSET('[1]Region Charts'!$I$84,0,0,1,COUNTA('[1]Region Charts'!$I$84:$R$84))),0,OFFSET('[1]Region Charts'!$I$84,0,0,1,COUNTA('[1]Region Charts'!$I$84:$R$84)))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61" l="1"/>
  <c r="A13" i="67"/>
  <c r="A12" i="36"/>
  <c r="B4" i="63" l="1"/>
  <c r="B13" i="62"/>
  <c r="B13" i="61"/>
  <c r="B12" i="60"/>
  <c r="B13" i="59"/>
  <c r="B17" i="58"/>
  <c r="B4" i="69"/>
  <c r="B14" i="68"/>
  <c r="E11" i="68"/>
  <c r="D11" i="68"/>
  <c r="C11" i="68"/>
  <c r="E10" i="68"/>
  <c r="D10" i="68"/>
  <c r="C10" i="68"/>
  <c r="E9" i="68"/>
  <c r="D9" i="68"/>
  <c r="C9" i="68"/>
  <c r="E8" i="68"/>
  <c r="D8" i="68"/>
  <c r="C8" i="68"/>
  <c r="E7" i="68"/>
  <c r="D7" i="68"/>
  <c r="C7" i="68"/>
  <c r="B14" i="67"/>
  <c r="E11" i="67"/>
  <c r="D11" i="67"/>
  <c r="C11" i="67"/>
  <c r="E10" i="67"/>
  <c r="D10" i="67"/>
  <c r="C10" i="67"/>
  <c r="E9" i="67"/>
  <c r="D9" i="67"/>
  <c r="C9" i="67"/>
  <c r="E8" i="67"/>
  <c r="D8" i="67"/>
  <c r="C8" i="67"/>
  <c r="E7" i="67"/>
  <c r="D7" i="67"/>
  <c r="C7" i="67"/>
  <c r="B13" i="66"/>
  <c r="E11" i="66"/>
  <c r="D11" i="66"/>
  <c r="C11" i="66"/>
  <c r="E10" i="66"/>
  <c r="D10" i="66"/>
  <c r="C10" i="66"/>
  <c r="E9" i="66"/>
  <c r="D9" i="66"/>
  <c r="C9" i="66"/>
  <c r="E8" i="66"/>
  <c r="D8" i="66"/>
  <c r="C8" i="66"/>
  <c r="E7" i="66"/>
  <c r="D7" i="66"/>
  <c r="C7" i="66"/>
  <c r="B14" i="65"/>
  <c r="E11" i="65"/>
  <c r="D11" i="65"/>
  <c r="C11" i="65"/>
  <c r="E10" i="65"/>
  <c r="D10" i="65"/>
  <c r="C10" i="65"/>
  <c r="E9" i="65"/>
  <c r="D9" i="65"/>
  <c r="C9" i="65"/>
  <c r="E8" i="65"/>
  <c r="D8" i="65"/>
  <c r="C8" i="65"/>
  <c r="E7" i="65"/>
  <c r="D7" i="65"/>
  <c r="C7" i="65"/>
  <c r="B18" i="64"/>
  <c r="E11" i="64"/>
  <c r="E10" i="64"/>
  <c r="E9" i="64"/>
  <c r="E8" i="64"/>
  <c r="E7" i="64"/>
  <c r="D11" i="64"/>
  <c r="D10" i="64"/>
  <c r="D9" i="64"/>
  <c r="D8" i="64"/>
  <c r="D7" i="64"/>
  <c r="C11" i="64"/>
  <c r="C10" i="64"/>
  <c r="C9" i="64"/>
  <c r="C8" i="64"/>
  <c r="C7" i="64"/>
  <c r="B4" i="54"/>
  <c r="B13" i="37"/>
  <c r="B13" i="36"/>
  <c r="B12" i="35"/>
  <c r="B13" i="34"/>
  <c r="B17" i="33"/>
  <c r="C16" i="11" l="1"/>
  <c r="C6" i="11" l="1"/>
  <c r="B3" i="63"/>
  <c r="C10" i="62"/>
  <c r="B10" i="62"/>
  <c r="C9" i="62"/>
  <c r="B9" i="62"/>
  <c r="C8" i="62"/>
  <c r="B8" i="62"/>
  <c r="C7" i="62"/>
  <c r="B7" i="62"/>
  <c r="C6" i="62"/>
  <c r="B6" i="62"/>
  <c r="B3" i="62"/>
  <c r="C10" i="61"/>
  <c r="B10" i="61"/>
  <c r="C9" i="61"/>
  <c r="B9" i="61"/>
  <c r="C8" i="61"/>
  <c r="B8" i="61"/>
  <c r="C7" i="61"/>
  <c r="B7" i="61"/>
  <c r="C6" i="61"/>
  <c r="B6" i="61"/>
  <c r="B3" i="61"/>
  <c r="C10" i="60"/>
  <c r="B10" i="60"/>
  <c r="C9" i="60"/>
  <c r="B9" i="60"/>
  <c r="C8" i="60"/>
  <c r="B8" i="60"/>
  <c r="C7" i="60"/>
  <c r="B7" i="60"/>
  <c r="C6" i="60"/>
  <c r="B6" i="60"/>
  <c r="B3" i="60"/>
  <c r="C10" i="59"/>
  <c r="B10" i="59"/>
  <c r="C9" i="59"/>
  <c r="B9" i="59"/>
  <c r="C8" i="59"/>
  <c r="B8" i="59"/>
  <c r="C7" i="59"/>
  <c r="B7" i="59"/>
  <c r="C6" i="59"/>
  <c r="B6" i="59"/>
  <c r="B3" i="59"/>
  <c r="C15" i="58"/>
  <c r="C14" i="58"/>
  <c r="C13" i="58"/>
  <c r="C12" i="58"/>
  <c r="C11" i="58"/>
  <c r="C10" i="58"/>
  <c r="C9" i="58"/>
  <c r="C8" i="58"/>
  <c r="C7" i="58"/>
  <c r="C6" i="58"/>
  <c r="B3" i="58"/>
  <c r="B3" i="69"/>
  <c r="B11" i="68"/>
  <c r="B10" i="68"/>
  <c r="B9" i="68"/>
  <c r="B8" i="68"/>
  <c r="B7" i="68"/>
  <c r="B3" i="68"/>
  <c r="C5" i="68" s="1"/>
  <c r="B11" i="67" l="1"/>
  <c r="B10" i="67"/>
  <c r="B9" i="67"/>
  <c r="B8" i="67"/>
  <c r="B7" i="67"/>
  <c r="B3" i="67"/>
  <c r="C5" i="67" s="1"/>
  <c r="B11" i="66"/>
  <c r="B10" i="66"/>
  <c r="B9" i="66"/>
  <c r="B8" i="66"/>
  <c r="B7" i="66"/>
  <c r="A7" i="66"/>
  <c r="A8" i="66"/>
  <c r="A9" i="66"/>
  <c r="A10" i="66"/>
  <c r="A11" i="66"/>
  <c r="B3" i="66"/>
  <c r="C5" i="66" s="1"/>
  <c r="B11" i="65"/>
  <c r="B10" i="65"/>
  <c r="B9" i="65"/>
  <c r="B8" i="65"/>
  <c r="B7" i="65"/>
  <c r="B3" i="65"/>
  <c r="C5" i="65" s="1"/>
  <c r="E16" i="64"/>
  <c r="E15" i="64"/>
  <c r="E14" i="64"/>
  <c r="E13" i="64"/>
  <c r="E12" i="64"/>
  <c r="D16" i="64"/>
  <c r="D15" i="64"/>
  <c r="D14" i="64"/>
  <c r="D13" i="64"/>
  <c r="D12" i="64"/>
  <c r="C16" i="64"/>
  <c r="C15" i="64"/>
  <c r="C14" i="64"/>
  <c r="C13" i="64"/>
  <c r="C12" i="64"/>
  <c r="B3" i="64"/>
  <c r="C5" i="64" s="1"/>
  <c r="B3" i="54"/>
  <c r="B3" i="37"/>
  <c r="B3" i="36"/>
  <c r="B3" i="35"/>
  <c r="B3" i="34"/>
  <c r="B3" i="33"/>
  <c r="D10" i="24"/>
  <c r="D9" i="24"/>
  <c r="D8" i="24"/>
  <c r="D7" i="24"/>
  <c r="D6" i="24"/>
  <c r="C10" i="24"/>
  <c r="C9" i="24"/>
  <c r="C8" i="24"/>
  <c r="C7" i="24"/>
  <c r="C6" i="24"/>
  <c r="B3" i="24"/>
  <c r="D13" i="66" l="1"/>
  <c r="C16" i="66"/>
  <c r="B18" i="66"/>
  <c r="D19" i="66"/>
  <c r="B17" i="66"/>
  <c r="C17" i="66" s="1"/>
  <c r="B16" i="66"/>
  <c r="A17" i="69"/>
  <c r="A16" i="69"/>
  <c r="A15" i="69"/>
  <c r="A14" i="69"/>
  <c r="A13" i="69"/>
  <c r="A12" i="69"/>
  <c r="A11" i="69"/>
  <c r="A10" i="69"/>
  <c r="A9" i="69"/>
  <c r="A8" i="69"/>
  <c r="A11" i="68"/>
  <c r="A21" i="68" s="1"/>
  <c r="A10" i="68"/>
  <c r="A20" i="68" s="1"/>
  <c r="A9" i="68"/>
  <c r="A19" i="68" s="1"/>
  <c r="A8" i="68"/>
  <c r="A18" i="68" s="1"/>
  <c r="A7" i="68"/>
  <c r="A17" i="68" s="1"/>
  <c r="A26" i="68"/>
  <c r="A25" i="68"/>
  <c r="A24" i="68"/>
  <c r="A23" i="68"/>
  <c r="A22" i="68"/>
  <c r="A11" i="67"/>
  <c r="A21" i="67" s="1"/>
  <c r="A10" i="67"/>
  <c r="A20" i="67" s="1"/>
  <c r="A9" i="67"/>
  <c r="A19" i="67" s="1"/>
  <c r="A8" i="67"/>
  <c r="A18" i="67" s="1"/>
  <c r="A7" i="67"/>
  <c r="A17" i="67" s="1"/>
  <c r="A26" i="67"/>
  <c r="A25" i="67"/>
  <c r="A24" i="67"/>
  <c r="A23" i="67"/>
  <c r="A22" i="67"/>
  <c r="A20" i="66"/>
  <c r="D20" i="66" s="1"/>
  <c r="A19" i="66"/>
  <c r="A18" i="66"/>
  <c r="C19" i="66" s="1"/>
  <c r="A17" i="66"/>
  <c r="A25" i="66"/>
  <c r="A24" i="66"/>
  <c r="A23" i="66"/>
  <c r="A22" i="66"/>
  <c r="A21" i="66"/>
  <c r="A16" i="66"/>
  <c r="C20" i="66" l="1"/>
  <c r="D18" i="66"/>
  <c r="C18" i="66"/>
  <c r="D9" i="69"/>
  <c r="D8" i="69"/>
  <c r="D10" i="69"/>
  <c r="B17" i="67"/>
  <c r="E8" i="69" s="1"/>
  <c r="B17" i="68"/>
  <c r="F8" i="69" s="1"/>
  <c r="B18" i="67"/>
  <c r="E9" i="69" s="1"/>
  <c r="B18" i="68"/>
  <c r="F9" i="69" s="1"/>
  <c r="A11" i="65"/>
  <c r="A21" i="65" s="1"/>
  <c r="A10" i="65"/>
  <c r="A20" i="65" s="1"/>
  <c r="A9" i="65"/>
  <c r="A19" i="65" s="1"/>
  <c r="A8" i="65"/>
  <c r="A18" i="65" s="1"/>
  <c r="A7" i="65"/>
  <c r="A17" i="65" s="1"/>
  <c r="A26" i="65"/>
  <c r="A25" i="65"/>
  <c r="A24" i="65"/>
  <c r="A23" i="65"/>
  <c r="A22" i="65"/>
  <c r="B16" i="64"/>
  <c r="A16" i="64"/>
  <c r="A30" i="64" s="1"/>
  <c r="B15" i="64"/>
  <c r="A15" i="64"/>
  <c r="A29" i="64" s="1"/>
  <c r="B14" i="64"/>
  <c r="A14" i="64"/>
  <c r="A28" i="64" s="1"/>
  <c r="B13" i="64"/>
  <c r="A13" i="64"/>
  <c r="A27" i="64" s="1"/>
  <c r="B12" i="64"/>
  <c r="A12" i="64"/>
  <c r="A26" i="64" s="1"/>
  <c r="B11" i="64"/>
  <c r="A11" i="64"/>
  <c r="A25" i="64" s="1"/>
  <c r="B10" i="64"/>
  <c r="A10" i="64"/>
  <c r="A24" i="64" s="1"/>
  <c r="B9" i="64"/>
  <c r="A9" i="64"/>
  <c r="A23" i="64" s="1"/>
  <c r="B8" i="64"/>
  <c r="A8" i="64"/>
  <c r="A22" i="64" s="1"/>
  <c r="B7" i="64"/>
  <c r="A7" i="64"/>
  <c r="A21" i="64" s="1"/>
  <c r="A17" i="63"/>
  <c r="A16" i="63"/>
  <c r="A15" i="63"/>
  <c r="A14" i="63"/>
  <c r="A13" i="63"/>
  <c r="A12" i="63"/>
  <c r="A11" i="63"/>
  <c r="A10" i="63"/>
  <c r="A9" i="63"/>
  <c r="A8" i="63"/>
  <c r="C18" i="68" l="1"/>
  <c r="B19" i="68"/>
  <c r="B20" i="68" s="1"/>
  <c r="B19" i="67"/>
  <c r="B20" i="67" s="1"/>
  <c r="B21" i="67" s="1"/>
  <c r="B29" i="64"/>
  <c r="B16" i="69" s="1"/>
  <c r="B26" i="64"/>
  <c r="B13" i="69" s="1"/>
  <c r="B27" i="64"/>
  <c r="B14" i="69" s="1"/>
  <c r="B25" i="64"/>
  <c r="B12" i="69" s="1"/>
  <c r="B21" i="64"/>
  <c r="B8" i="69" s="1"/>
  <c r="B24" i="64"/>
  <c r="B11" i="69" s="1"/>
  <c r="B28" i="64"/>
  <c r="B15" i="69" s="1"/>
  <c r="B30" i="64"/>
  <c r="B17" i="69" s="1"/>
  <c r="B17" i="65"/>
  <c r="C8" i="69" s="1"/>
  <c r="B22" i="64"/>
  <c r="B9" i="69" s="1"/>
  <c r="B23" i="64"/>
  <c r="B10" i="69" s="1"/>
  <c r="B18" i="65"/>
  <c r="C9" i="69" s="1"/>
  <c r="A10" i="62"/>
  <c r="A20" i="62" s="1"/>
  <c r="A9" i="62"/>
  <c r="A19" i="62" s="1"/>
  <c r="A8" i="62"/>
  <c r="A18" i="62" s="1"/>
  <c r="A7" i="62"/>
  <c r="A17" i="62" s="1"/>
  <c r="A6" i="62"/>
  <c r="A16" i="62" s="1"/>
  <c r="A25" i="62"/>
  <c r="A24" i="62"/>
  <c r="A23" i="62"/>
  <c r="A22" i="62"/>
  <c r="A21" i="62"/>
  <c r="A10" i="61"/>
  <c r="A20" i="61" s="1"/>
  <c r="A9" i="61"/>
  <c r="A19" i="61" s="1"/>
  <c r="A8" i="61"/>
  <c r="A18" i="61" s="1"/>
  <c r="A7" i="61"/>
  <c r="A17" i="61" s="1"/>
  <c r="A6" i="61"/>
  <c r="A16" i="61" s="1"/>
  <c r="A25" i="61"/>
  <c r="A24" i="61"/>
  <c r="A23" i="61"/>
  <c r="A22" i="61"/>
  <c r="A21" i="61"/>
  <c r="A10" i="60"/>
  <c r="A19" i="60" s="1"/>
  <c r="A9" i="60"/>
  <c r="A18" i="60" s="1"/>
  <c r="A8" i="60"/>
  <c r="A17" i="60" s="1"/>
  <c r="A7" i="60"/>
  <c r="A16" i="60" s="1"/>
  <c r="A6" i="60"/>
  <c r="A24" i="60"/>
  <c r="A23" i="60"/>
  <c r="A22" i="60"/>
  <c r="A21" i="60"/>
  <c r="A20" i="60"/>
  <c r="A15" i="60" l="1"/>
  <c r="C15" i="60"/>
  <c r="B15" i="60"/>
  <c r="D12" i="60"/>
  <c r="C16" i="60"/>
  <c r="D17" i="60" s="1"/>
  <c r="D18" i="60"/>
  <c r="B16" i="60"/>
  <c r="D9" i="63" s="1"/>
  <c r="B17" i="60"/>
  <c r="C17" i="60" s="1"/>
  <c r="D19" i="60"/>
  <c r="F10" i="69"/>
  <c r="C19" i="68"/>
  <c r="E10" i="69"/>
  <c r="B19" i="65"/>
  <c r="C10" i="69" s="1"/>
  <c r="D8" i="63"/>
  <c r="B16" i="61"/>
  <c r="E8" i="63" s="1"/>
  <c r="B19" i="66"/>
  <c r="B20" i="66" s="1"/>
  <c r="B21" i="66" s="1"/>
  <c r="B22" i="66" s="1"/>
  <c r="B23" i="66" s="1"/>
  <c r="B24" i="66" s="1"/>
  <c r="B25" i="66" s="1"/>
  <c r="B16" i="62"/>
  <c r="F8" i="63" s="1"/>
  <c r="B21" i="68"/>
  <c r="C21" i="68" s="1"/>
  <c r="F11" i="69"/>
  <c r="C20" i="68"/>
  <c r="B17" i="62"/>
  <c r="F9" i="63" s="1"/>
  <c r="E11" i="69"/>
  <c r="B17" i="61"/>
  <c r="E9" i="63" s="1"/>
  <c r="A10" i="59"/>
  <c r="A9" i="59"/>
  <c r="A8" i="59"/>
  <c r="A7" i="59"/>
  <c r="A6" i="59"/>
  <c r="B10" i="58"/>
  <c r="B9" i="58"/>
  <c r="B8" i="58"/>
  <c r="B7" i="58"/>
  <c r="B6" i="58"/>
  <c r="A10" i="58"/>
  <c r="A9" i="58"/>
  <c r="A8" i="58"/>
  <c r="A7" i="58"/>
  <c r="A6" i="58"/>
  <c r="C10" i="37"/>
  <c r="B10" i="37"/>
  <c r="A10" i="37"/>
  <c r="C9" i="37"/>
  <c r="B9" i="37"/>
  <c r="A9" i="37"/>
  <c r="C8" i="37"/>
  <c r="B8" i="37"/>
  <c r="A8" i="37"/>
  <c r="C7" i="37"/>
  <c r="B7" i="37"/>
  <c r="A7" i="37"/>
  <c r="C6" i="37"/>
  <c r="B6" i="37"/>
  <c r="A6" i="37"/>
  <c r="C10" i="36"/>
  <c r="B10" i="36"/>
  <c r="A10" i="36"/>
  <c r="C9" i="36"/>
  <c r="B9" i="36"/>
  <c r="A9" i="36"/>
  <c r="C8" i="36"/>
  <c r="B8" i="36"/>
  <c r="A8" i="36"/>
  <c r="C7" i="36"/>
  <c r="B7" i="36"/>
  <c r="A7" i="36"/>
  <c r="C6" i="36"/>
  <c r="B6" i="36"/>
  <c r="A6" i="36"/>
  <c r="C10" i="35"/>
  <c r="B10" i="35"/>
  <c r="A10" i="35"/>
  <c r="C9" i="35"/>
  <c r="B9" i="35"/>
  <c r="A9" i="35"/>
  <c r="C8" i="35"/>
  <c r="B8" i="35"/>
  <c r="A8" i="35"/>
  <c r="C7" i="35"/>
  <c r="B7" i="35"/>
  <c r="A7" i="35"/>
  <c r="C6" i="35"/>
  <c r="B6" i="35"/>
  <c r="A6" i="35"/>
  <c r="C10" i="34"/>
  <c r="B10" i="34"/>
  <c r="A10" i="34"/>
  <c r="C9" i="34"/>
  <c r="B9" i="34"/>
  <c r="A9" i="34"/>
  <c r="C8" i="34"/>
  <c r="B8" i="34"/>
  <c r="A8" i="34"/>
  <c r="C7" i="34"/>
  <c r="B7" i="34"/>
  <c r="A7" i="34"/>
  <c r="C6" i="34"/>
  <c r="B6" i="34"/>
  <c r="A6" i="34"/>
  <c r="C10" i="33"/>
  <c r="C9" i="33"/>
  <c r="C8" i="33"/>
  <c r="C7" i="33"/>
  <c r="C6" i="33"/>
  <c r="B10" i="33"/>
  <c r="B9" i="33"/>
  <c r="B8" i="33"/>
  <c r="B7" i="33"/>
  <c r="B6" i="33"/>
  <c r="A10" i="33"/>
  <c r="A9" i="33"/>
  <c r="A8" i="33"/>
  <c r="A7" i="33"/>
  <c r="A6" i="33"/>
  <c r="B17" i="35" l="1"/>
  <c r="C15" i="35"/>
  <c r="B16" i="35"/>
  <c r="D12" i="35"/>
  <c r="B15" i="35"/>
  <c r="C16" i="35" s="1"/>
  <c r="B18" i="62"/>
  <c r="B19" i="62" s="1"/>
  <c r="B20" i="62" s="1"/>
  <c r="B21" i="62" s="1"/>
  <c r="B22" i="62" s="1"/>
  <c r="B23" i="62" s="1"/>
  <c r="B24" i="62" s="1"/>
  <c r="C17" i="62"/>
  <c r="B18" i="61"/>
  <c r="E10" i="63" s="1"/>
  <c r="B20" i="65"/>
  <c r="C11" i="69" s="1"/>
  <c r="D11" i="69"/>
  <c r="B22" i="68"/>
  <c r="F12" i="69"/>
  <c r="B22" i="67"/>
  <c r="E12" i="69"/>
  <c r="D10" i="63"/>
  <c r="B16" i="59"/>
  <c r="C8" i="63" s="1"/>
  <c r="A25" i="59"/>
  <c r="A24" i="59"/>
  <c r="A23" i="59"/>
  <c r="A22" i="59"/>
  <c r="A21" i="59"/>
  <c r="A20" i="59"/>
  <c r="A19" i="59"/>
  <c r="A18" i="59"/>
  <c r="A17" i="59"/>
  <c r="A16" i="59"/>
  <c r="B24" i="58"/>
  <c r="B12" i="63" s="1"/>
  <c r="B21" i="58"/>
  <c r="B9" i="63" s="1"/>
  <c r="B15" i="58"/>
  <c r="A15" i="58"/>
  <c r="A29" i="58" s="1"/>
  <c r="B14" i="58"/>
  <c r="A14" i="58"/>
  <c r="A28" i="58" s="1"/>
  <c r="B13" i="58"/>
  <c r="A13" i="58"/>
  <c r="A27" i="58" s="1"/>
  <c r="B12" i="58"/>
  <c r="A12" i="58"/>
  <c r="A26" i="58" s="1"/>
  <c r="B11" i="58"/>
  <c r="A11" i="58"/>
  <c r="A25" i="58" s="1"/>
  <c r="A24" i="58"/>
  <c r="B23" i="58"/>
  <c r="B11" i="63" s="1"/>
  <c r="A23" i="58"/>
  <c r="A22" i="58"/>
  <c r="A21" i="58"/>
  <c r="A20" i="58"/>
  <c r="C17" i="35" l="1"/>
  <c r="F10" i="63"/>
  <c r="C18" i="62"/>
  <c r="B19" i="61"/>
  <c r="E11" i="63" s="1"/>
  <c r="B21" i="65"/>
  <c r="C12" i="69" s="1"/>
  <c r="D13" i="69"/>
  <c r="D12" i="69"/>
  <c r="C19" i="62"/>
  <c r="B18" i="60"/>
  <c r="F11" i="63"/>
  <c r="B23" i="68"/>
  <c r="C23" i="68" s="1"/>
  <c r="F13" i="69"/>
  <c r="C22" i="68"/>
  <c r="B23" i="67"/>
  <c r="E13" i="69"/>
  <c r="B25" i="62"/>
  <c r="F12" i="63"/>
  <c r="B29" i="58"/>
  <c r="B17" i="63" s="1"/>
  <c r="C20" i="62"/>
  <c r="B26" i="58"/>
  <c r="B14" i="63" s="1"/>
  <c r="B27" i="58"/>
  <c r="B15" i="63" s="1"/>
  <c r="B20" i="58"/>
  <c r="B8" i="63" s="1"/>
  <c r="B28" i="58"/>
  <c r="B16" i="63" s="1"/>
  <c r="B22" i="58"/>
  <c r="B10" i="63" s="1"/>
  <c r="B25" i="58"/>
  <c r="B13" i="63" s="1"/>
  <c r="B17" i="59"/>
  <c r="C9" i="63" s="1"/>
  <c r="B16" i="37"/>
  <c r="B16" i="36"/>
  <c r="B20" i="61" l="1"/>
  <c r="B21" i="61" s="1"/>
  <c r="B19" i="60"/>
  <c r="C18" i="60"/>
  <c r="B18" i="59"/>
  <c r="B19" i="59" s="1"/>
  <c r="B22" i="65"/>
  <c r="C13" i="69" s="1"/>
  <c r="D11" i="63"/>
  <c r="B24" i="68"/>
  <c r="C24" i="68" s="1"/>
  <c r="F14" i="69"/>
  <c r="B24" i="67"/>
  <c r="E14" i="69"/>
  <c r="F13" i="63"/>
  <c r="C21" i="62"/>
  <c r="A19" i="35"/>
  <c r="D19" i="35" s="1"/>
  <c r="A18" i="35"/>
  <c r="D18" i="35" s="1"/>
  <c r="A17" i="35"/>
  <c r="A16" i="35"/>
  <c r="A15" i="35"/>
  <c r="E12" i="63" l="1"/>
  <c r="B20" i="60"/>
  <c r="B21" i="60" s="1"/>
  <c r="B22" i="60" s="1"/>
  <c r="B23" i="60" s="1"/>
  <c r="B24" i="60" s="1"/>
  <c r="C19" i="60"/>
  <c r="D17" i="35"/>
  <c r="D12" i="63"/>
  <c r="C10" i="63"/>
  <c r="D14" i="69"/>
  <c r="B23" i="65"/>
  <c r="B24" i="65" s="1"/>
  <c r="B25" i="65" s="1"/>
  <c r="D15" i="69"/>
  <c r="B25" i="68"/>
  <c r="C25" i="68" s="1"/>
  <c r="F15" i="69"/>
  <c r="B25" i="67"/>
  <c r="E15" i="69"/>
  <c r="B22" i="61"/>
  <c r="E13" i="63"/>
  <c r="F14" i="63"/>
  <c r="B20" i="59"/>
  <c r="C11" i="63"/>
  <c r="C22" i="62"/>
  <c r="B10" i="24"/>
  <c r="B9" i="24"/>
  <c r="B8" i="24"/>
  <c r="B7" i="24"/>
  <c r="B6" i="24"/>
  <c r="C14" i="69" l="1"/>
  <c r="C15" i="69"/>
  <c r="D13" i="63"/>
  <c r="B26" i="65"/>
  <c r="C17" i="69" s="1"/>
  <c r="C16" i="69"/>
  <c r="B26" i="68"/>
  <c r="F16" i="69"/>
  <c r="D16" i="69"/>
  <c r="D17" i="69"/>
  <c r="B26" i="67"/>
  <c r="E17" i="69" s="1"/>
  <c r="E16" i="69"/>
  <c r="F15" i="63"/>
  <c r="B21" i="59"/>
  <c r="C12" i="63"/>
  <c r="B23" i="61"/>
  <c r="E14" i="63"/>
  <c r="D14" i="63"/>
  <c r="C23" i="62"/>
  <c r="F17" i="69" l="1"/>
  <c r="C26" i="68"/>
  <c r="B24" i="61"/>
  <c r="E15" i="63"/>
  <c r="B22" i="59"/>
  <c r="C13" i="63"/>
  <c r="D15" i="63"/>
  <c r="F17" i="63"/>
  <c r="F16" i="63"/>
  <c r="C24" i="62"/>
  <c r="A12" i="54"/>
  <c r="A11" i="54"/>
  <c r="A10" i="54"/>
  <c r="A9" i="54"/>
  <c r="A8" i="54"/>
  <c r="A17" i="54"/>
  <c r="A16" i="54"/>
  <c r="A15" i="54"/>
  <c r="A14" i="54"/>
  <c r="A13" i="54"/>
  <c r="D17" i="63" l="1"/>
  <c r="D16" i="63"/>
  <c r="B23" i="59"/>
  <c r="C14" i="63"/>
  <c r="C25" i="62"/>
  <c r="B25" i="61"/>
  <c r="E17" i="63" s="1"/>
  <c r="E16" i="63"/>
  <c r="A25" i="37"/>
  <c r="A24" i="37"/>
  <c r="A23" i="37"/>
  <c r="A22" i="37"/>
  <c r="A21" i="37"/>
  <c r="A25" i="36"/>
  <c r="A24" i="36"/>
  <c r="A23" i="36"/>
  <c r="A22" i="36"/>
  <c r="A21" i="36"/>
  <c r="A24" i="35"/>
  <c r="A23" i="35"/>
  <c r="A22" i="35"/>
  <c r="A21" i="35"/>
  <c r="A20" i="35"/>
  <c r="B24" i="59" l="1"/>
  <c r="C15" i="63"/>
  <c r="A25" i="34"/>
  <c r="A24" i="34"/>
  <c r="A23" i="34"/>
  <c r="A22" i="34"/>
  <c r="A21" i="34"/>
  <c r="B25" i="59" l="1"/>
  <c r="C17" i="63" s="1"/>
  <c r="C16" i="63"/>
  <c r="A20" i="37"/>
  <c r="A19" i="37"/>
  <c r="A18" i="37"/>
  <c r="A17" i="37"/>
  <c r="A16" i="37"/>
  <c r="B17" i="37" l="1"/>
  <c r="B18" i="37" s="1"/>
  <c r="B19" i="37" s="1"/>
  <c r="B20" i="37" s="1"/>
  <c r="F8" i="54"/>
  <c r="A20" i="36"/>
  <c r="A19" i="36"/>
  <c r="A18" i="36"/>
  <c r="A17" i="36"/>
  <c r="A16" i="36"/>
  <c r="C17" i="37" l="1"/>
  <c r="B17" i="36"/>
  <c r="B18" i="36" s="1"/>
  <c r="B19" i="36" s="1"/>
  <c r="B20" i="36" s="1"/>
  <c r="C18" i="37"/>
  <c r="F9" i="54"/>
  <c r="D10" i="54"/>
  <c r="D9" i="54"/>
  <c r="E8" i="54"/>
  <c r="D8" i="54"/>
  <c r="A20" i="34"/>
  <c r="A19" i="34"/>
  <c r="A18" i="34"/>
  <c r="A17" i="34"/>
  <c r="A16" i="34"/>
  <c r="C11" i="33"/>
  <c r="C12" i="33"/>
  <c r="C13" i="33"/>
  <c r="C14" i="33"/>
  <c r="C15" i="33"/>
  <c r="B12" i="33"/>
  <c r="B13" i="33"/>
  <c r="B14" i="33"/>
  <c r="B15" i="33"/>
  <c r="B11" i="33"/>
  <c r="B21" i="33"/>
  <c r="B22" i="33"/>
  <c r="A12" i="33"/>
  <c r="A26" i="33" s="1"/>
  <c r="A13" i="33"/>
  <c r="A27" i="33" s="1"/>
  <c r="A14" i="33"/>
  <c r="A28" i="33" s="1"/>
  <c r="A15" i="33"/>
  <c r="A29" i="33" s="1"/>
  <c r="A11" i="33"/>
  <c r="A25" i="33" s="1"/>
  <c r="A21" i="33"/>
  <c r="A22" i="33"/>
  <c r="A23" i="33"/>
  <c r="A24" i="33"/>
  <c r="A20" i="33"/>
  <c r="A10" i="24"/>
  <c r="A9" i="24"/>
  <c r="A8" i="24"/>
  <c r="A7" i="24"/>
  <c r="A6" i="24"/>
  <c r="B26" i="33" l="1"/>
  <c r="B14" i="54" s="1"/>
  <c r="B28" i="33"/>
  <c r="B16" i="54" s="1"/>
  <c r="B29" i="33"/>
  <c r="B17" i="54" s="1"/>
  <c r="B27" i="33"/>
  <c r="B15" i="54" s="1"/>
  <c r="B17" i="34"/>
  <c r="C9" i="54" s="1"/>
  <c r="B16" i="34"/>
  <c r="C8" i="54" s="1"/>
  <c r="B23" i="33"/>
  <c r="B11" i="54" s="1"/>
  <c r="B20" i="33"/>
  <c r="B8" i="54" s="1"/>
  <c r="B25" i="33"/>
  <c r="B13" i="54" s="1"/>
  <c r="B24" i="33"/>
  <c r="B12" i="54" s="1"/>
  <c r="E9" i="54"/>
  <c r="C19" i="37"/>
  <c r="F10" i="54"/>
  <c r="B10" i="54"/>
  <c r="B9" i="54"/>
  <c r="B18" i="34" l="1"/>
  <c r="B19" i="34" s="1"/>
  <c r="B20" i="34" s="1"/>
  <c r="C20" i="37"/>
  <c r="F11" i="54"/>
  <c r="E10" i="54"/>
  <c r="B18" i="35"/>
  <c r="B19" i="35" l="1"/>
  <c r="C18" i="35"/>
  <c r="C10" i="54"/>
  <c r="C11" i="54"/>
  <c r="D11" i="54"/>
  <c r="E11" i="54"/>
  <c r="B21" i="37"/>
  <c r="C21" i="37" s="1"/>
  <c r="F12" i="54"/>
  <c r="B20" i="35" l="1"/>
  <c r="B21" i="35" s="1"/>
  <c r="B22" i="35" s="1"/>
  <c r="B23" i="35" s="1"/>
  <c r="B24" i="35" s="1"/>
  <c r="C19" i="35"/>
  <c r="B21" i="36"/>
  <c r="E12" i="54"/>
  <c r="B22" i="37"/>
  <c r="C22" i="37" s="1"/>
  <c r="F13" i="54"/>
  <c r="B21" i="34"/>
  <c r="C12" i="54"/>
  <c r="D12" i="54" l="1"/>
  <c r="B23" i="37"/>
  <c r="C23" i="37" s="1"/>
  <c r="F14" i="54"/>
  <c r="B22" i="36"/>
  <c r="E13" i="54"/>
  <c r="B22" i="34"/>
  <c r="C13" i="54"/>
  <c r="D13" i="54" l="1"/>
  <c r="D14" i="54"/>
  <c r="B24" i="37"/>
  <c r="C24" i="37" s="1"/>
  <c r="F15" i="54"/>
  <c r="B23" i="34"/>
  <c r="C14" i="54"/>
  <c r="B23" i="36"/>
  <c r="E14" i="54"/>
  <c r="B24" i="34" l="1"/>
  <c r="C15" i="54"/>
  <c r="B25" i="37"/>
  <c r="F16" i="54"/>
  <c r="B24" i="36"/>
  <c r="E15" i="54"/>
  <c r="D15" i="54" l="1"/>
  <c r="C25" i="37"/>
  <c r="F17" i="54"/>
  <c r="B25" i="36"/>
  <c r="E17" i="54" s="1"/>
  <c r="E16" i="54"/>
  <c r="D17" i="54"/>
  <c r="D16" i="54"/>
  <c r="B25" i="34"/>
  <c r="C17" i="54" s="1"/>
  <c r="C16" i="54"/>
</calcChain>
</file>

<file path=xl/sharedStrings.xml><?xml version="1.0" encoding="utf-8"?>
<sst xmlns="http://schemas.openxmlformats.org/spreadsheetml/2006/main" count="441" uniqueCount="122">
  <si>
    <t>Tab Name</t>
  </si>
  <si>
    <t>Description</t>
  </si>
  <si>
    <t>Click on the hyperlinked tab name to go to a specific tab.</t>
  </si>
  <si>
    <t>Table of Contents</t>
  </si>
  <si>
    <t>N/A</t>
  </si>
  <si>
    <t>Percentage of baseline for growth:</t>
  </si>
  <si>
    <t>Select baseline year:</t>
  </si>
  <si>
    <t>Please note this tool is currently not 508 accessible. If you need assistance with the use of this tool, please contact your IDC State Liaison or email</t>
  </si>
  <si>
    <t>IDEAdata@westat.com</t>
  </si>
  <si>
    <t xml:space="preserve">The IDEA Data Center (IDC) created this publication under U.S. Department of Education, Office of Special Education Programs grant number H373Y190001. Richelle Davis and Rebecca Smith serve as the project officers. </t>
  </si>
  <si>
    <t>The views expressed herein do not necessarily represent the positions or policies of the U.S. Department of Education. No official endorsement by the U.S. Department of Education of any product, commodity, service, or enterprise mentioned in this publication is intended or should be inferred. This product is in the public domain. Authorization to reproduce it in whole or in part is granted.</t>
  </si>
  <si>
    <t xml:space="preserve">Westat is the lead organization for IDC. For more information about the center’s work and its partners, see </t>
  </si>
  <si>
    <t>ideadata.org</t>
  </si>
  <si>
    <t>Increase in 
percentage points</t>
  </si>
  <si>
    <t>Note: The baseline year is green.</t>
  </si>
  <si>
    <t>Instructions for editing charts</t>
  </si>
  <si>
    <r>
      <rPr>
        <sz val="9"/>
        <color theme="1"/>
        <rFont val="Calibri"/>
        <family val="2"/>
      </rPr>
      <t xml:space="preserve">●  </t>
    </r>
    <r>
      <rPr>
        <sz val="11"/>
        <color theme="1"/>
        <rFont val="Calibri"/>
        <family val="2"/>
        <scheme val="minor"/>
      </rPr>
      <t>To edit the chart type, click on the chart, and then right-click and select</t>
    </r>
  </si>
  <si>
    <t xml:space="preserve">    "Change Chart Type" on the pop-up menu.</t>
  </si>
  <si>
    <r>
      <rPr>
        <sz val="9"/>
        <color theme="1"/>
        <rFont val="Calibri"/>
        <family val="2"/>
        <scheme val="minor"/>
      </rPr>
      <t>●</t>
    </r>
    <r>
      <rPr>
        <sz val="11"/>
        <color theme="1"/>
        <rFont val="Calibri"/>
        <family val="2"/>
        <scheme val="minor"/>
      </rPr>
      <t xml:space="preserve">  To add chart elements such as data labels, click on the chart, and then select</t>
    </r>
  </si>
  <si>
    <t xml:space="preserve">    the plus sign at the upper right.</t>
  </si>
  <si>
    <r>
      <rPr>
        <sz val="9"/>
        <color theme="1"/>
        <rFont val="Calibri"/>
        <family val="2"/>
        <scheme val="minor"/>
      </rPr>
      <t>●</t>
    </r>
    <r>
      <rPr>
        <sz val="11"/>
        <color theme="1"/>
        <rFont val="Calibri"/>
        <family val="2"/>
        <scheme val="minor"/>
      </rPr>
      <t xml:space="preserve">  To edit specific chart elements such as axes, click on the specific element,</t>
    </r>
  </si>
  <si>
    <t xml:space="preserve">    and then right-click to get a pop-up menu with options to edit the element.</t>
  </si>
  <si>
    <r>
      <rPr>
        <sz val="9"/>
        <color theme="1"/>
        <rFont val="Calibri"/>
        <family val="2"/>
        <scheme val="minor"/>
      </rPr>
      <t>●</t>
    </r>
    <r>
      <rPr>
        <sz val="11"/>
        <color theme="1"/>
        <rFont val="Calibri"/>
        <family val="2"/>
        <scheme val="minor"/>
      </rPr>
      <t xml:space="preserve">  To edit the chart title, click on the title, and then edit inside the text box.</t>
    </r>
  </si>
  <si>
    <t>Decrease in 
percentage points</t>
  </si>
  <si>
    <t>Baseline year:</t>
  </si>
  <si>
    <t>States can use the Fixed Percent Increase methodology when they want to see steady, regular improvement in their data from year to year. States can determine a fixed percent of growth based on historical data and improvement strategies in place. The tool calculates targets by adding the same fixed percent increase to each year’s data after the baseline year.</t>
  </si>
  <si>
    <t>Displays data and targets for all methods.</t>
  </si>
  <si>
    <t>States can use the Fixed Percent Decrease methodology when they want to see steady, regular improvement in their data from year to year. States can determine a fixed percent of growth based on historical data and improvement strategies in place. The tool calculates targets by subtracting the same fixed percent decrease from each year’s data after the baseline year.</t>
  </si>
  <si>
    <t xml:space="preserve">The Start With the End Goal methodology helps states determine a future goal or see where their data should be at any point in the future. Based on improvement strategies in place, states determine a target for the end or final year of the SPP/APR package. The tool calculates targets that will show steady, even growth each year to achieve the end goal. </t>
  </si>
  <si>
    <t>School year</t>
  </si>
  <si>
    <t>Average change</t>
  </si>
  <si>
    <t>Year-to-year change</t>
  </si>
  <si>
    <t>Note: For values less than 1%, include the % sign in your data entry.</t>
  </si>
  <si>
    <t>Select the age group for which you are setting targets:</t>
  </si>
  <si>
    <t>...attending a regular early childhood program and receiving the majority of special education and related services in the regular early childhood program</t>
  </si>
  <si>
    <t>...receiving special education and related services in the home</t>
  </si>
  <si>
    <t>Selected age group:</t>
  </si>
  <si>
    <t>Indicator 6C: Percent of children with IEPs in the selected age group receiving special education and related services in the home</t>
  </si>
  <si>
    <t>Total number of children with IEPs in the selected age group</t>
  </si>
  <si>
    <t>Indicator 6A data and targets</t>
  </si>
  <si>
    <t>Indicator 6A data 
and targets</t>
  </si>
  <si>
    <t>Indicator 6B data and targets</t>
  </si>
  <si>
    <t>Indicator 6B data 
and targets</t>
  </si>
  <si>
    <t>Indicator 6C data and targets</t>
  </si>
  <si>
    <t>Indicator 6C data 
and targets</t>
  </si>
  <si>
    <t>Indicator 6 Data Entry</t>
  </si>
  <si>
    <t>Indicator 6 Calculations</t>
  </si>
  <si>
    <t>Indicator 6A Predicting Trend</t>
  </si>
  <si>
    <t>Ind. 6A Fixed Percent Increase</t>
  </si>
  <si>
    <t>Indicator 6A Average Increase</t>
  </si>
  <si>
    <t>Ind. 6A Start With the End Goal</t>
  </si>
  <si>
    <t>Indicator 6A Accelerated Growth</t>
  </si>
  <si>
    <t>Indicator 6A Summary</t>
  </si>
  <si>
    <t>Indicator 6B Predicting Trend</t>
  </si>
  <si>
    <t>Ind. 6B Fixed Percent Decrease</t>
  </si>
  <si>
    <t>Indicator 6B Average Decrease</t>
  </si>
  <si>
    <t>Ind. 6B Start With the End Goal</t>
  </si>
  <si>
    <t>Indicator 6B Accelerated Growth</t>
  </si>
  <si>
    <t>Indicator 6B Summary</t>
  </si>
  <si>
    <t>Indicator 6C Predicting Trend</t>
  </si>
  <si>
    <t>Ind. 6C Fixed Percent Decrease</t>
  </si>
  <si>
    <t>Indicator 6C Average Decrease</t>
  </si>
  <si>
    <t>Ind. 6C Start With the End Goal</t>
  </si>
  <si>
    <t>Indicator 6C Accelerated Growth</t>
  </si>
  <si>
    <t>Indicator 6C Summary</t>
  </si>
  <si>
    <t>Indicator 6B: Percent of children with IEPs in the selected age group attending a separate special education class, separate school, or residential facility</t>
  </si>
  <si>
    <t>Increase by a fixed percentage each year:</t>
  </si>
  <si>
    <t>Decrease by a fixed percentage each year:</t>
  </si>
  <si>
    <t>Children with IEPs, age 3</t>
  </si>
  <si>
    <t>Children with IEPs, age 4</t>
  </si>
  <si>
    <t>Children with IEPs, age 5 (preschool)</t>
  </si>
  <si>
    <t>All children with IEPs, ages 3 through 5 (preschool)</t>
  </si>
  <si>
    <r>
      <t>Data entry for historical data and projected data for the subindicators of Indicator 6 (Preschool Environments)</t>
    </r>
    <r>
      <rPr>
        <sz val="11"/>
        <color theme="1"/>
        <rFont val="Calibri"/>
        <family val="2"/>
      </rPr>
      <t>—6</t>
    </r>
    <r>
      <rPr>
        <sz val="11"/>
        <color theme="1"/>
        <rFont val="Calibri"/>
        <family val="2"/>
        <scheme val="minor"/>
      </rPr>
      <t>A, 6B, and 6C.</t>
    </r>
  </si>
  <si>
    <t>SPP/APR Target Setting Toolkit: Indicator 6</t>
  </si>
  <si>
    <t>Presents calculated percentages for Indicators 6A, 6B, and 6C using historical data entered on the Indicator 6 Data Entry tab. Includes a column chart.</t>
  </si>
  <si>
    <t>The Average Increase methodology analyzes several years of historical data, calculates the average of the year-to-year growth, and uses that average as the percentage of yearly growth. The tool calculates targets by determining the average increase in percentages over time based on the data users entered. The tool applies this average increase to each year's data after the baseline year.</t>
  </si>
  <si>
    <t>The Predicting Trend methodology sets targets by predicting counts of children who will have an improved outcome. For example, by predicting how many fewer children with IEPs will attend a separate special education class, separate school, or residential facility, the percentage for Indicator 6B will decrease.  The tool calculates projected target percentages for each year based on the anticipated or predicted data users entered for future years.</t>
  </si>
  <si>
    <t>The Average Decrease methodology analyzes several years of historical data, calculates the average of the year-to-year change, and uses that average as the percentage of yearly decrease. The tool calculates targets by determining the average decrease in percentages over time based on the data users entered. The tool applies this average decrease to each year's data after the baseline year.</t>
  </si>
  <si>
    <t>The Predicting Trend methodology sets targets by predicting counts of children who will have an improved outcome. For example, by predicting how many fewer children with IEPs will receive special education and related services in the home, the percentage for Indicator 6C will decrease.  The tool calculates projected target percentages for each year based on the anticipated or predicted data users entered for future years.</t>
  </si>
  <si>
    <t>Projected total number of children with IEPs in the selected age group</t>
  </si>
  <si>
    <t>In the first column, enter the next five school years for which you want to project data. Then, enter the projected numbers for each future year based on improvement activities in place in the cells that follow.</t>
  </si>
  <si>
    <t>Number of children with IEPs in the selected age group attending a regular early childhood program and receiving the majority of special education and related services in the regular early childhood program</t>
  </si>
  <si>
    <t>Predicting Trend</t>
  </si>
  <si>
    <t>Fixed Percent Increase</t>
  </si>
  <si>
    <t>Average Increase</t>
  </si>
  <si>
    <t>Start With the End Goal</t>
  </si>
  <si>
    <t>Accelerated Growth</t>
  </si>
  <si>
    <t>Fixed Percent Decrease</t>
  </si>
  <si>
    <t>Average Decrease</t>
  </si>
  <si>
    <t>Number of children with IEPs in the selected age group receiving special education and related services in the home</t>
  </si>
  <si>
    <t>The Predicting Trend methodology sets targets by predicting counts of children who will have an improved outcome. For example, by predicting how many more children with individualized education programs (IEPs) will be enrolled in and attend a regular early childhood program and receive the majority of special education and related services in the regular early childhood program, the percentage for Indicator 6A will increase.  The tool calculates projected target percentages for each year based on the anticipated or predicted data users entered for future years.</t>
  </si>
  <si>
    <t>...attending a separate special education class</t>
  </si>
  <si>
    <t>...attending a separate school</t>
  </si>
  <si>
    <t>...attending a residential facility</t>
  </si>
  <si>
    <t>Indicator 6A: Percent of children with IEPs in the selected age group attending a regular early childhood program and receiving the majority of special education and related services in the regular early childhood program</t>
  </si>
  <si>
    <t>Percentage of baseline for decrease:</t>
  </si>
  <si>
    <t>Indicator 6 
Data Entry</t>
  </si>
  <si>
    <t>Indicator 6 
Calculations</t>
  </si>
  <si>
    <t>Indicator 6A 
Predicting Trend</t>
  </si>
  <si>
    <t>Indicator 6A 
Fixed Percent Increase</t>
  </si>
  <si>
    <t>Indicator 6A 
Average Increase</t>
  </si>
  <si>
    <t>Indicator 6A 
Start With the End Goal</t>
  </si>
  <si>
    <t>Indicator 6A 
Accelerated Growth</t>
  </si>
  <si>
    <t>Indicator 6A 
Summary</t>
  </si>
  <si>
    <t>Indicator 6B 
Predicting Trend</t>
  </si>
  <si>
    <t>Indicator 6B 
Fixed Percent Decrease</t>
  </si>
  <si>
    <t>Indicator 6B 
Average Decrease</t>
  </si>
  <si>
    <t>Indicator 6B 
Start With the End Goal</t>
  </si>
  <si>
    <t>Indicator 6B 
Accelerated Growth</t>
  </si>
  <si>
    <t>Indicator 6B 
Summary</t>
  </si>
  <si>
    <t>Indicator 6C 
Predicting Trend</t>
  </si>
  <si>
    <t>Indicator 6C 
Fixed Percent Decrease</t>
  </si>
  <si>
    <t>Indicator 6C 
Average Decrease</t>
  </si>
  <si>
    <t>Indicator 6C 
Start With the End Goal</t>
  </si>
  <si>
    <t>Indicator 6C 
Accelerated Growth</t>
  </si>
  <si>
    <t>Indicator 6C 
Summary</t>
  </si>
  <si>
    <r>
      <rPr>
        <b/>
        <sz val="11"/>
        <rFont val="Calibri"/>
        <family val="2"/>
        <scheme val="minor"/>
      </rPr>
      <t xml:space="preserve">Historical Data Entry: </t>
    </r>
    <r>
      <rPr>
        <sz val="11"/>
        <rFont val="Calibri"/>
        <family val="2"/>
        <scheme val="minor"/>
      </rPr>
      <t>In the first column, enter the five most recent years for which you have historical data. Then, use the data submitted in ED</t>
    </r>
    <r>
      <rPr>
        <i/>
        <sz val="11"/>
        <rFont val="Calibri"/>
        <family val="2"/>
        <scheme val="minor"/>
      </rPr>
      <t>Facts</t>
    </r>
    <r>
      <rPr>
        <sz val="11"/>
        <rFont val="Calibri"/>
        <family val="2"/>
        <scheme val="minor"/>
      </rPr>
      <t xml:space="preserve"> FS089 to enter the values for each year in the cells that follow.</t>
    </r>
  </si>
  <si>
    <r>
      <t>Projected Data Entry:</t>
    </r>
    <r>
      <rPr>
        <sz val="11"/>
        <rFont val="Calibri"/>
        <family val="2"/>
        <scheme val="minor"/>
      </rPr>
      <t xml:space="preserve"> Enter data in these cells only if you intend to use the Predicting Trend methodology.</t>
    </r>
  </si>
  <si>
    <t>February 2023</t>
  </si>
  <si>
    <r>
      <t xml:space="preserve">Citation: </t>
    </r>
    <r>
      <rPr>
        <sz val="11"/>
        <rFont val="Calibri"/>
        <family val="2"/>
        <scheme val="minor"/>
      </rPr>
      <t xml:space="preserve">Johnson, L., and Seay, C. (2023, February). </t>
    </r>
    <r>
      <rPr>
        <i/>
        <sz val="11"/>
        <rFont val="Calibri"/>
        <family val="2"/>
        <scheme val="minor"/>
      </rPr>
      <t>SPP/APR Target Setting Toolkit: Indicator 6.</t>
    </r>
    <r>
      <rPr>
        <sz val="11"/>
        <rFont val="Calibri"/>
        <family val="2"/>
        <scheme val="minor"/>
      </rPr>
      <t xml:space="preserve"> IDEA Data Center. Rockville, MD: Westat.</t>
    </r>
  </si>
  <si>
    <r>
      <t xml:space="preserve">The </t>
    </r>
    <r>
      <rPr>
        <i/>
        <sz val="11"/>
        <rFont val="Calibri"/>
        <family val="2"/>
        <scheme val="minor"/>
      </rPr>
      <t>SPP/APR Target Setting Toolkit</t>
    </r>
    <r>
      <rPr>
        <sz val="11"/>
        <rFont val="Calibri"/>
        <family val="2"/>
        <scheme val="minor"/>
      </rPr>
      <t xml:space="preserve"> is a spreadsheet application the IDEA Data Center (IDC) created to help states set targets for their State Performance Plan/Annual Performance Report (SPP/APR). This tool covers Indicator</t>
    </r>
    <r>
      <rPr>
        <sz val="11"/>
        <rFont val="Calibri"/>
        <family val="2"/>
      </rPr>
      <t> </t>
    </r>
    <r>
      <rPr>
        <sz val="11"/>
        <rFont val="Calibri"/>
        <family val="2"/>
        <scheme val="minor"/>
      </rPr>
      <t>6 (Preschool Environments), including 6A, 6B, and 6C.</t>
    </r>
  </si>
  <si>
    <t>The Accelerated Growth methodology helps states when they have improvement strategies in place that will yield slow growth initially, but they expect an accelerated rate of growth in subsequent years. The tool calculates targets by applying a specific percentage of the baseline year data to the baseline data for the first year’s target, then increases the percentage growth each year and applies it to each year’s target to determine the targets for subsequent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</si>
</sst>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b/>
      <sz val="11"/>
      <name val="Calibri"/>
      <family val="2"/>
      <scheme val="minor"/>
    </font>
    <font>
      <u/>
      <sz val="11"/>
      <color theme="10"/>
      <name val="Calibri"/>
      <family val="2"/>
      <scheme val="minor"/>
    </font>
    <font>
      <b/>
      <sz val="14"/>
      <color rgb="FF01579B"/>
      <name val="Calibri"/>
      <family val="2"/>
      <scheme val="minor"/>
    </font>
    <font>
      <sz val="11"/>
      <name val="Calibri"/>
      <family val="2"/>
      <scheme val="minor"/>
    </font>
    <font>
      <u/>
      <sz val="11"/>
      <color rgb="FF01579B"/>
      <name val="Calibri"/>
      <family val="2"/>
      <scheme val="minor"/>
    </font>
    <font>
      <sz val="11"/>
      <name val="Calibri"/>
      <family val="2"/>
    </font>
    <font>
      <b/>
      <i/>
      <sz val="11"/>
      <name val="Calibri"/>
      <family val="2"/>
      <scheme val="minor"/>
    </font>
    <font>
      <sz val="8"/>
      <color rgb="FF000000"/>
      <name val="Arial"/>
      <family val="2"/>
    </font>
    <font>
      <sz val="8"/>
      <name val="Calibri"/>
      <family val="2"/>
      <scheme val="minor"/>
    </font>
    <font>
      <sz val="9"/>
      <color theme="1"/>
      <name val="Calibri"/>
      <family val="2"/>
    </font>
    <font>
      <sz val="9"/>
      <color theme="1"/>
      <name val="Calibri"/>
      <family val="2"/>
      <scheme val="minor"/>
    </font>
    <font>
      <i/>
      <sz val="11"/>
      <name val="Calibri"/>
      <family val="2"/>
      <scheme val="minor"/>
    </font>
    <font>
      <b/>
      <sz val="11"/>
      <color theme="0"/>
      <name val="Calibri"/>
      <family val="2"/>
      <scheme val="minor"/>
    </font>
    <font>
      <sz val="10"/>
      <color theme="1"/>
      <name val="Calibri"/>
      <family val="2"/>
      <scheme val="minor"/>
    </font>
    <font>
      <sz val="11"/>
      <color theme="1"/>
      <name val="Calibri"/>
      <family val="2"/>
    </font>
    <font>
      <u/>
      <sz val="11"/>
      <color rgb="FF0563C1"/>
      <name val="Calibri"/>
      <family val="2"/>
      <scheme val="minor"/>
    </font>
    <font>
      <b/>
      <sz val="11"/>
      <color rgb="FFFF0000"/>
      <name val="Calibri"/>
      <family val="2"/>
      <scheme val="minor"/>
    </font>
  </fonts>
  <fills count="7">
    <fill>
      <patternFill patternType="none"/>
    </fill>
    <fill>
      <patternFill patternType="gray125"/>
    </fill>
    <fill>
      <patternFill patternType="solid">
        <fgColor rgb="FF01579B"/>
        <bgColor indexed="64"/>
      </patternFill>
    </fill>
    <fill>
      <patternFill patternType="solid">
        <fgColor rgb="FFEDF3FA"/>
        <bgColor indexed="64"/>
      </patternFill>
    </fill>
    <fill>
      <patternFill patternType="solid">
        <fgColor rgb="FF002F6C"/>
        <bgColor indexed="64"/>
      </patternFill>
    </fill>
    <fill>
      <patternFill patternType="solid">
        <fgColor theme="0"/>
        <bgColor indexed="64"/>
      </patternFill>
    </fill>
    <fill>
      <patternFill patternType="solid">
        <fgColor rgb="FF4F83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2" fillId="0" borderId="0"/>
  </cellStyleXfs>
  <cellXfs count="103">
    <xf numFmtId="0" fontId="0" fillId="0" borderId="0" xfId="0"/>
    <xf numFmtId="0" fontId="0" fillId="0" borderId="0" xfId="0" applyAlignment="1">
      <alignment wrapText="1"/>
    </xf>
    <xf numFmtId="0" fontId="2" fillId="0" borderId="0" xfId="0" applyFont="1" applyAlignment="1">
      <alignment horizontal="left" wrapText="1"/>
    </xf>
    <xf numFmtId="0" fontId="3" fillId="2" borderId="2" xfId="0" applyFont="1" applyFill="1" applyBorder="1" applyAlignment="1">
      <alignment horizontal="centerContinuous" wrapText="1"/>
    </xf>
    <xf numFmtId="0" fontId="5" fillId="4" borderId="2" xfId="0" applyFont="1" applyFill="1" applyBorder="1" applyAlignment="1">
      <alignment horizontal="centerContinuous" vertical="center"/>
    </xf>
    <xf numFmtId="0" fontId="6" fillId="4" borderId="2" xfId="0" applyFont="1" applyFill="1" applyBorder="1" applyAlignment="1">
      <alignment horizontal="centerContinuous" vertical="center"/>
    </xf>
    <xf numFmtId="0" fontId="0" fillId="0" borderId="0" xfId="0" applyAlignment="1">
      <alignment horizontal="left"/>
    </xf>
    <xf numFmtId="0" fontId="0" fillId="3" borderId="0" xfId="0" applyFill="1" applyProtection="1">
      <protection locked="0"/>
    </xf>
    <xf numFmtId="0" fontId="4" fillId="0" borderId="0" xfId="0" applyFont="1"/>
    <xf numFmtId="0" fontId="3" fillId="2" borderId="5" xfId="0" applyFont="1" applyFill="1" applyBorder="1"/>
    <xf numFmtId="10" fontId="0" fillId="0" borderId="1" xfId="1" applyNumberFormat="1" applyFont="1" applyFill="1" applyBorder="1"/>
    <xf numFmtId="0" fontId="0" fillId="0" borderId="1" xfId="0" applyBorder="1"/>
    <xf numFmtId="10" fontId="0" fillId="0" borderId="1" xfId="1" applyNumberFormat="1" applyFont="1" applyBorder="1"/>
    <xf numFmtId="0" fontId="0" fillId="0" borderId="3" xfId="0" applyBorder="1"/>
    <xf numFmtId="0" fontId="9" fillId="5" borderId="0" xfId="0" applyFont="1" applyFill="1" applyAlignment="1">
      <alignment horizontal="center" vertical="center"/>
    </xf>
    <xf numFmtId="0" fontId="9" fillId="5" borderId="0" xfId="0" applyFont="1" applyFill="1" applyAlignment="1">
      <alignment vertical="center"/>
    </xf>
    <xf numFmtId="0" fontId="9" fillId="5" borderId="0" xfId="0" applyFont="1" applyFill="1" applyAlignment="1">
      <alignment horizontal="left" vertical="center"/>
    </xf>
    <xf numFmtId="0" fontId="10" fillId="0" borderId="0" xfId="0" applyFont="1" applyAlignment="1">
      <alignment vertical="center" wrapText="1"/>
    </xf>
    <xf numFmtId="0" fontId="0" fillId="0" borderId="0" xfId="0" applyAlignment="1">
      <alignment vertical="center" wrapText="1"/>
    </xf>
    <xf numFmtId="0" fontId="10" fillId="5" borderId="0" xfId="0" applyFont="1" applyFill="1" applyAlignment="1">
      <alignment wrapText="1"/>
    </xf>
    <xf numFmtId="0" fontId="8" fillId="5" borderId="0" xfId="2" applyFill="1" applyAlignment="1">
      <alignment horizontal="left" vertical="top"/>
    </xf>
    <xf numFmtId="0" fontId="10" fillId="5" borderId="0" xfId="0" applyFont="1" applyFill="1" applyAlignment="1">
      <alignment horizontal="left" vertical="top" wrapText="1"/>
    </xf>
    <xf numFmtId="0" fontId="10" fillId="5" borderId="0" xfId="0" applyFont="1" applyFill="1"/>
    <xf numFmtId="0" fontId="11" fillId="5" borderId="0" xfId="2" applyFont="1" applyFill="1" applyAlignment="1">
      <alignment vertical="top"/>
    </xf>
    <xf numFmtId="0" fontId="10" fillId="0" borderId="0" xfId="4" applyFont="1" applyAlignment="1">
      <alignment vertical="top" wrapText="1"/>
    </xf>
    <xf numFmtId="0" fontId="10" fillId="5" borderId="0" xfId="0" applyFont="1" applyFill="1" applyAlignment="1">
      <alignment vertical="top" wrapText="1"/>
    </xf>
    <xf numFmtId="0" fontId="10" fillId="5" borderId="0" xfId="4" applyFont="1" applyFill="1" applyAlignment="1">
      <alignment wrapText="1"/>
    </xf>
    <xf numFmtId="0" fontId="10" fillId="5" borderId="0" xfId="4" applyFont="1" applyFill="1" applyAlignment="1">
      <alignment vertical="center" wrapText="1"/>
    </xf>
    <xf numFmtId="0" fontId="11" fillId="0" borderId="0" xfId="2" applyFont="1" applyAlignment="1">
      <alignment vertical="center" wrapText="1"/>
    </xf>
    <xf numFmtId="0" fontId="10" fillId="5" borderId="0" xfId="4" applyFont="1" applyFill="1" applyAlignment="1">
      <alignment horizontal="left" vertical="center" wrapText="1"/>
    </xf>
    <xf numFmtId="0" fontId="13" fillId="5" borderId="0" xfId="0" applyFont="1" applyFill="1" applyAlignment="1">
      <alignment horizontal="left" vertical="top" wrapText="1"/>
    </xf>
    <xf numFmtId="0" fontId="7" fillId="5" borderId="0" xfId="0" applyFont="1" applyFill="1" applyAlignment="1">
      <alignment vertical="center" wrapText="1"/>
    </xf>
    <xf numFmtId="0" fontId="10" fillId="5" borderId="0" xfId="0" applyFont="1" applyFill="1" applyAlignment="1">
      <alignment vertical="center" wrapText="1"/>
    </xf>
    <xf numFmtId="0" fontId="14" fillId="0" borderId="0" xfId="0" applyFont="1" applyAlignment="1">
      <alignment vertical="center" wrapText="1"/>
    </xf>
    <xf numFmtId="10" fontId="0" fillId="0" borderId="0" xfId="1" applyNumberFormat="1" applyFont="1" applyFill="1" applyBorder="1"/>
    <xf numFmtId="10" fontId="0" fillId="0" borderId="6" xfId="1" applyNumberFormat="1" applyFont="1" applyFill="1" applyBorder="1"/>
    <xf numFmtId="0" fontId="3" fillId="2" borderId="8" xfId="0" applyFont="1" applyFill="1" applyBorder="1" applyAlignment="1">
      <alignment horizontal="centerContinuous" wrapText="1"/>
    </xf>
    <xf numFmtId="10" fontId="0" fillId="0" borderId="0" xfId="1" applyNumberFormat="1" applyFont="1" applyBorder="1"/>
    <xf numFmtId="0" fontId="5" fillId="0" borderId="7" xfId="0" applyFont="1" applyBorder="1" applyAlignment="1">
      <alignment vertical="center"/>
    </xf>
    <xf numFmtId="0" fontId="2" fillId="0" borderId="0" xfId="0" applyFont="1" applyAlignment="1">
      <alignment wrapText="1"/>
    </xf>
    <xf numFmtId="0" fontId="5" fillId="0" borderId="0" xfId="0" applyFont="1" applyAlignment="1">
      <alignment vertical="center"/>
    </xf>
    <xf numFmtId="0" fontId="3" fillId="0" borderId="0" xfId="0" applyFont="1" applyAlignment="1">
      <alignment wrapText="1"/>
    </xf>
    <xf numFmtId="0" fontId="10" fillId="0" borderId="0" xfId="0" applyFont="1"/>
    <xf numFmtId="0" fontId="3" fillId="2" borderId="6" xfId="0" applyFont="1" applyFill="1" applyBorder="1" applyAlignment="1">
      <alignment horizontal="right" wrapText="1"/>
    </xf>
    <xf numFmtId="0" fontId="3" fillId="2" borderId="4" xfId="0" applyFont="1" applyFill="1" applyBorder="1" applyAlignment="1">
      <alignment horizontal="right" wrapText="1"/>
    </xf>
    <xf numFmtId="0" fontId="0" fillId="0" borderId="0" xfId="0" applyAlignment="1">
      <alignment vertical="center"/>
    </xf>
    <xf numFmtId="49" fontId="0" fillId="0" borderId="0" xfId="0" applyNumberFormat="1"/>
    <xf numFmtId="10" fontId="0" fillId="0" borderId="0" xfId="0" applyNumberFormat="1"/>
    <xf numFmtId="10" fontId="0" fillId="0" borderId="0" xfId="1" applyNumberFormat="1" applyFont="1" applyFill="1" applyProtection="1"/>
    <xf numFmtId="0" fontId="8" fillId="0" borderId="0" xfId="2" applyAlignment="1">
      <alignment vertical="center"/>
    </xf>
    <xf numFmtId="0" fontId="8" fillId="0" borderId="0" xfId="2" quotePrefix="1" applyAlignment="1">
      <alignment vertical="center"/>
    </xf>
    <xf numFmtId="0" fontId="7" fillId="6" borderId="1" xfId="0" applyFont="1" applyFill="1" applyBorder="1" applyAlignment="1">
      <alignment horizontal="right" wrapText="1"/>
    </xf>
    <xf numFmtId="0" fontId="7" fillId="6" borderId="6" xfId="0" applyFont="1" applyFill="1" applyBorder="1" applyAlignment="1">
      <alignment horizontal="right" wrapText="1"/>
    </xf>
    <xf numFmtId="0" fontId="0" fillId="5" borderId="0" xfId="0" applyFill="1"/>
    <xf numFmtId="0" fontId="14" fillId="5" borderId="0" xfId="0" applyFont="1" applyFill="1" applyAlignment="1">
      <alignment vertical="center" wrapText="1"/>
    </xf>
    <xf numFmtId="0" fontId="0" fillId="5" borderId="10" xfId="0" applyFill="1" applyBorder="1" applyAlignment="1">
      <alignment horizontal="left" wrapText="1"/>
    </xf>
    <xf numFmtId="0" fontId="10" fillId="0" borderId="0" xfId="0" applyFont="1" applyAlignment="1">
      <alignment horizontal="left"/>
    </xf>
    <xf numFmtId="0" fontId="7" fillId="0" borderId="0" xfId="0" applyFont="1"/>
    <xf numFmtId="0" fontId="3" fillId="2" borderId="2" xfId="0" applyFont="1" applyFill="1" applyBorder="1" applyAlignment="1">
      <alignment horizontal="right" wrapText="1"/>
    </xf>
    <xf numFmtId="10" fontId="0" fillId="0" borderId="7" xfId="0" applyNumberFormat="1" applyBorder="1"/>
    <xf numFmtId="0" fontId="3" fillId="2" borderId="2" xfId="0" applyFont="1" applyFill="1" applyBorder="1" applyAlignment="1">
      <alignment horizontal="left" wrapText="1"/>
    </xf>
    <xf numFmtId="0" fontId="3" fillId="0" borderId="10" xfId="0" applyFont="1" applyBorder="1" applyAlignment="1">
      <alignment wrapText="1"/>
    </xf>
    <xf numFmtId="0" fontId="7" fillId="6" borderId="2" xfId="0" applyFont="1" applyFill="1" applyBorder="1" applyAlignment="1">
      <alignment horizontal="left" wrapText="1"/>
    </xf>
    <xf numFmtId="0" fontId="7" fillId="6" borderId="2" xfId="0" applyFont="1" applyFill="1" applyBorder="1" applyAlignment="1">
      <alignment horizontal="right" wrapText="1"/>
    </xf>
    <xf numFmtId="0" fontId="3" fillId="2" borderId="8" xfId="0" applyFont="1" applyFill="1" applyBorder="1" applyAlignment="1">
      <alignment horizontal="right" wrapText="1"/>
    </xf>
    <xf numFmtId="0" fontId="19" fillId="2" borderId="8" xfId="0" applyFont="1" applyFill="1" applyBorder="1" applyAlignment="1">
      <alignment horizontal="left" wrapText="1"/>
    </xf>
    <xf numFmtId="0" fontId="3" fillId="2" borderId="8" xfId="0" applyFont="1" applyFill="1" applyBorder="1" applyAlignment="1">
      <alignment horizontal="left" wrapText="1"/>
    </xf>
    <xf numFmtId="0" fontId="3" fillId="2" borderId="5" xfId="0" applyFont="1" applyFill="1" applyBorder="1" applyAlignment="1">
      <alignment horizontal="left"/>
    </xf>
    <xf numFmtId="0" fontId="3" fillId="2" borderId="10" xfId="0" applyFont="1" applyFill="1" applyBorder="1" applyAlignment="1">
      <alignment horizontal="left" wrapText="1"/>
    </xf>
    <xf numFmtId="0" fontId="3" fillId="2" borderId="10" xfId="0" applyFont="1" applyFill="1" applyBorder="1" applyAlignment="1">
      <alignment wrapText="1"/>
    </xf>
    <xf numFmtId="0" fontId="3" fillId="0" borderId="7" xfId="0" applyFont="1" applyBorder="1" applyAlignment="1">
      <alignment wrapText="1"/>
    </xf>
    <xf numFmtId="0" fontId="7" fillId="6" borderId="4" xfId="0" applyFont="1" applyFill="1" applyBorder="1" applyAlignment="1">
      <alignment horizontal="right" wrapText="1"/>
    </xf>
    <xf numFmtId="0" fontId="20" fillId="0" borderId="0" xfId="0" applyFont="1" applyAlignment="1">
      <alignment vertical="center"/>
    </xf>
    <xf numFmtId="0" fontId="0" fillId="3" borderId="1" xfId="0" applyFill="1" applyBorder="1" applyAlignment="1" applyProtection="1">
      <alignment horizontal="left" wrapText="1"/>
      <protection locked="0"/>
    </xf>
    <xf numFmtId="0" fontId="7" fillId="6" borderId="1" xfId="0" applyFont="1" applyFill="1" applyBorder="1" applyAlignment="1">
      <alignment horizontal="left" wrapText="1"/>
    </xf>
    <xf numFmtId="0" fontId="3" fillId="2" borderId="9" xfId="0" applyFont="1" applyFill="1" applyBorder="1" applyAlignment="1">
      <alignment horizontal="left" wrapText="1"/>
    </xf>
    <xf numFmtId="0" fontId="7" fillId="6" borderId="5" xfId="0" applyFont="1" applyFill="1" applyBorder="1" applyAlignment="1">
      <alignment horizontal="left" wrapText="1"/>
    </xf>
    <xf numFmtId="0" fontId="3" fillId="2" borderId="9" xfId="0" applyFont="1" applyFill="1" applyBorder="1" applyAlignment="1">
      <alignment horizontal="right" wrapText="1"/>
    </xf>
    <xf numFmtId="0" fontId="22" fillId="0" borderId="0" xfId="2" applyFont="1" applyAlignment="1">
      <alignment vertical="center" wrapText="1"/>
    </xf>
    <xf numFmtId="0" fontId="0" fillId="3" borderId="0" xfId="3" applyNumberFormat="1" applyFont="1" applyFill="1" applyAlignment="1" applyProtection="1">
      <alignment horizontal="right"/>
      <protection locked="0"/>
    </xf>
    <xf numFmtId="0" fontId="5" fillId="4" borderId="0" xfId="0" applyFont="1" applyFill="1" applyAlignment="1">
      <alignment horizontal="centerContinuous" vertical="center"/>
    </xf>
    <xf numFmtId="0" fontId="6" fillId="4" borderId="2" xfId="0" applyFont="1" applyFill="1" applyBorder="1" applyAlignment="1">
      <alignment horizontal="centerContinuous" vertical="center" wrapText="1"/>
    </xf>
    <xf numFmtId="0" fontId="0" fillId="0" borderId="0" xfId="3" applyNumberFormat="1" applyFont="1" applyFill="1" applyProtection="1"/>
    <xf numFmtId="10" fontId="0" fillId="3" borderId="1" xfId="0" applyNumberFormat="1" applyFill="1" applyBorder="1" applyProtection="1">
      <protection locked="0"/>
    </xf>
    <xf numFmtId="0" fontId="0" fillId="0" borderId="0" xfId="3" applyNumberFormat="1" applyFont="1" applyFill="1" applyAlignment="1" applyProtection="1">
      <alignment horizontal="right"/>
    </xf>
    <xf numFmtId="0" fontId="0" fillId="0" borderId="0" xfId="0" applyAlignment="1">
      <alignment horizontal="right"/>
    </xf>
    <xf numFmtId="0" fontId="0" fillId="0" borderId="1" xfId="3" applyNumberFormat="1" applyFont="1" applyFill="1" applyBorder="1" applyAlignment="1" applyProtection="1">
      <alignment horizontal="right"/>
    </xf>
    <xf numFmtId="0" fontId="0" fillId="0" borderId="11" xfId="0" applyBorder="1"/>
    <xf numFmtId="0" fontId="0" fillId="0" borderId="12" xfId="3" applyNumberFormat="1" applyFont="1" applyFill="1" applyBorder="1" applyAlignment="1" applyProtection="1">
      <alignment horizontal="right"/>
    </xf>
    <xf numFmtId="0" fontId="4" fillId="0" borderId="0" xfId="0" applyFont="1" applyAlignment="1">
      <alignment horizontal="left"/>
    </xf>
    <xf numFmtId="0" fontId="0" fillId="3" borderId="1" xfId="0" applyFill="1" applyBorder="1" applyAlignment="1" applyProtection="1">
      <alignment horizontal="right"/>
      <protection locked="0"/>
    </xf>
    <xf numFmtId="0" fontId="7" fillId="0" borderId="0" xfId="0" applyFont="1" applyAlignment="1">
      <alignment horizontal="left" wrapText="1"/>
    </xf>
    <xf numFmtId="10" fontId="0" fillId="0" borderId="1" xfId="1" applyNumberFormat="1" applyFont="1" applyBorder="1" applyProtection="1"/>
    <xf numFmtId="0" fontId="4" fillId="0" borderId="0" xfId="0" applyFont="1" applyAlignment="1">
      <alignment horizontal="right"/>
    </xf>
    <xf numFmtId="0" fontId="0" fillId="0" borderId="1" xfId="0" quotePrefix="1" applyBorder="1" applyAlignment="1">
      <alignment horizontal="right"/>
    </xf>
    <xf numFmtId="164" fontId="0" fillId="0" borderId="1" xfId="3" applyNumberFormat="1" applyFont="1" applyFill="1" applyBorder="1" applyProtection="1"/>
    <xf numFmtId="10" fontId="0" fillId="0" borderId="1" xfId="0" applyNumberFormat="1" applyBorder="1"/>
    <xf numFmtId="10" fontId="0" fillId="0" borderId="1" xfId="1" applyNumberFormat="1" applyFont="1" applyFill="1" applyBorder="1" applyProtection="1"/>
    <xf numFmtId="10" fontId="0" fillId="0" borderId="1" xfId="3" applyNumberFormat="1" applyFont="1" applyFill="1" applyBorder="1" applyProtection="1"/>
    <xf numFmtId="0" fontId="23" fillId="0" borderId="0" xfId="0" applyFont="1" applyAlignment="1">
      <alignment vertical="center"/>
    </xf>
    <xf numFmtId="10" fontId="0" fillId="0" borderId="1" xfId="0" applyNumberFormat="1" applyBorder="1" applyAlignment="1">
      <alignment horizontal="right"/>
    </xf>
    <xf numFmtId="10" fontId="0" fillId="0" borderId="1" xfId="1" applyNumberFormat="1" applyFont="1" applyFill="1" applyBorder="1" applyAlignment="1" applyProtection="1">
      <alignment horizontal="right"/>
    </xf>
    <xf numFmtId="49" fontId="10" fillId="5" borderId="0" xfId="0" applyNumberFormat="1" applyFont="1" applyFill="1" applyAlignment="1">
      <alignment vertical="top" wrapText="1"/>
    </xf>
  </cellXfs>
  <cellStyles count="5">
    <cellStyle name="Comma" xfId="3" builtinId="3"/>
    <cellStyle name="Hyperlink" xfId="2" builtinId="8"/>
    <cellStyle name="Normal" xfId="0" builtinId="0"/>
    <cellStyle name="Normal 2" xfId="4"/>
    <cellStyle name="Percent" xfId="1" builtinId="5"/>
  </cellStyles>
  <dxfs count="326">
    <dxf>
      <fill>
        <patternFill>
          <bgColor theme="9" tint="0.59996337778862885"/>
        </patternFill>
      </fill>
    </dxf>
    <dxf>
      <fill>
        <patternFill>
          <bgColor theme="9" tint="0.59996337778862885"/>
        </patternFill>
      </fill>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dxf>
    <dxf>
      <fill>
        <patternFill>
          <bgColor rgb="FFC6E0B4"/>
        </patternFill>
      </fill>
    </dxf>
    <dxf>
      <fill>
        <patternFill>
          <bgColor rgb="FFC6E0B4"/>
        </patternFill>
      </fill>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ill>
        <patternFill>
          <bgColor theme="9" tint="0.59996337778862885"/>
        </patternFill>
      </fill>
    </dxf>
    <dxf>
      <fill>
        <patternFill>
          <bgColor theme="9" tint="0.59996337778862885"/>
        </patternFill>
      </fill>
    </dxf>
    <dxf>
      <fill>
        <patternFill>
          <bgColor theme="9" tint="0.59996337778862885"/>
        </patternFill>
      </fill>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indexed="64"/>
        </top>
      </border>
    </dxf>
    <dxf>
      <protection locked="1" hidden="0"/>
    </dxf>
    <dxf>
      <border outline="0">
        <bottom style="thin">
          <color indexed="64"/>
        </bottom>
      </border>
    </dxf>
    <dxf>
      <fill>
        <patternFill>
          <bgColor theme="9" tint="0.59996337778862885"/>
        </patternFill>
      </fill>
    </dxf>
    <dxf>
      <fill>
        <patternFill>
          <bgColor theme="9" tint="0.59996337778862885"/>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numFmt numFmtId="0" formatCode="General"/>
      <fill>
        <patternFill patternType="solid">
          <fgColor indexed="64"/>
          <bgColor rgb="FFEDF3FA"/>
        </patternFill>
      </fill>
      <protection locked="1" hidden="0"/>
    </dxf>
    <dxf>
      <numFmt numFmtId="0" formatCode="General"/>
      <fill>
        <patternFill patternType="solid">
          <fgColor indexed="64"/>
          <bgColor rgb="FFEDF3FA"/>
        </patternFill>
      </fill>
      <protection locked="1" hidden="0"/>
    </dxf>
    <dxf>
      <protection locked="1" hidden="0"/>
    </dxf>
    <dxf>
      <border outline="0">
        <top style="thin">
          <color rgb="FF000000"/>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fill>
        <patternFill>
          <bgColor theme="9" tint="0.59996337778862885"/>
        </patternFill>
      </fill>
    </dxf>
    <dxf>
      <fill>
        <patternFill>
          <bgColor theme="9" tint="0.59996337778862885"/>
        </patternFill>
      </fill>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numFmt numFmtId="14" formatCode="0.0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dxf>
    <dxf>
      <fill>
        <patternFill>
          <bgColor rgb="FFC6E0B4"/>
        </patternFill>
      </fill>
    </dxf>
    <dxf>
      <fill>
        <patternFill>
          <bgColor rgb="FFC6E0B4"/>
        </patternFill>
      </fill>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ill>
        <patternFill>
          <bgColor theme="9" tint="0.59996337778862885"/>
        </patternFill>
      </fill>
    </dxf>
    <dxf>
      <fill>
        <patternFill>
          <bgColor theme="9" tint="0.59996337778862885"/>
        </patternFill>
      </fill>
    </dxf>
    <dxf>
      <fill>
        <patternFill>
          <bgColor theme="9" tint="0.59996337778862885"/>
        </patternFill>
      </fill>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dxf>
    <dxf>
      <fill>
        <patternFill patternType="none">
          <bgColor auto="1"/>
        </patternFill>
      </fill>
    </dxf>
    <dxf>
      <fill>
        <patternFill>
          <bgColor theme="9" tint="0.59996337778862885"/>
        </patternFill>
      </fill>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numFmt numFmtId="0" formatCode="General"/>
      <alignment horizontal="right" vertical="bottom" textRotation="0" wrapText="0" indent="0" justifyLastLine="0" shrinkToFit="0" readingOrder="0"/>
      <protection locked="1" hidden="0"/>
    </dxf>
    <dxf>
      <numFmt numFmtId="0" formatCode="General"/>
      <alignment horizontal="right" vertical="bottom" textRotation="0" wrapText="0" indent="0" justifyLastLine="0" shrinkToFit="0" readingOrder="0"/>
      <protection locked="1" hidden="0"/>
    </dxf>
    <dxf>
      <numFmt numFmtId="0" formatCode="General"/>
      <fill>
        <patternFill patternType="solid">
          <fgColor indexed="64"/>
          <bgColor rgb="FFEDF3FA"/>
        </patternFill>
      </fill>
      <alignment horizontal="right" vertical="bottom" textRotation="0" wrapText="0" indent="0" justifyLastLine="0" shrinkToFit="0" readingOrder="0"/>
      <protection locked="1" hidden="0"/>
    </dxf>
    <dxf>
      <numFmt numFmtId="0" formatCode="General"/>
      <fill>
        <patternFill patternType="solid">
          <fgColor indexed="64"/>
          <bgColor rgb="FFEDF3FA"/>
        </patternFill>
      </fill>
      <alignment horizontal="right" vertical="bottom" textRotation="0" wrapText="0" indent="0" justifyLastLine="0" shrinkToFit="0" readingOrder="0"/>
      <protection locked="1" hidden="0"/>
    </dxf>
    <dxf>
      <protection locked="1" hidden="0"/>
    </dxf>
    <dxf>
      <border outline="0">
        <top style="thin">
          <color rgb="FF000000"/>
        </top>
      </border>
    </dxf>
    <dxf>
      <protection locked="1" hidden="0"/>
    </dxf>
    <dxf>
      <border outline="0">
        <bottom style="thin">
          <color indexed="64"/>
        </bottom>
      </border>
    </dxf>
    <dxf>
      <fill>
        <patternFill>
          <bgColor theme="9" tint="0.59996337778862885"/>
        </patternFill>
      </fill>
    </dxf>
    <dxf>
      <fill>
        <patternFill>
          <bgColor theme="9" tint="0.59996337778862885"/>
        </patternFill>
      </fill>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dxf>
    <dxf>
      <fill>
        <patternFill>
          <bgColor rgb="FFC6E0B4"/>
        </patternFill>
      </fill>
    </dxf>
    <dxf>
      <fill>
        <patternFill>
          <bgColor rgb="FFC6E0B4"/>
        </patternFill>
      </fill>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rgb="FF000000"/>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ill>
        <patternFill>
          <bgColor theme="9" tint="0.59996337778862885"/>
        </patternFill>
      </fill>
    </dxf>
    <dxf>
      <fill>
        <patternFill>
          <bgColor theme="9" tint="0.59996337778862885"/>
        </patternFill>
      </fill>
    </dxf>
    <dxf>
      <fill>
        <patternFill>
          <bgColor theme="9" tint="0.59996337778862885"/>
        </patternFill>
      </fill>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rgb="FF000000"/>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rgb="FF000000"/>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numFmt numFmtId="0" formatCode="General"/>
      <fill>
        <patternFill patternType="none">
          <fgColor indexed="64"/>
          <bgColor indexed="65"/>
        </patternFill>
      </fill>
      <protection locked="1" hidden="0"/>
    </dxf>
    <dxf>
      <numFmt numFmtId="0" formatCode="General"/>
      <fill>
        <patternFill patternType="none">
          <fgColor indexed="64"/>
          <bgColor indexed="65"/>
        </patternFill>
      </fill>
      <protection locked="1" hidden="0"/>
    </dxf>
    <dxf>
      <fill>
        <patternFill patternType="none">
          <fgColor indexed="64"/>
          <bgColor indexed="65"/>
        </patternFill>
      </fill>
      <protection locked="1" hidden="0"/>
    </dxf>
    <dxf>
      <border outline="0">
        <top style="thin">
          <color rgb="FF000000"/>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fill>
        <patternFill>
          <bgColor theme="9" tint="0.59996337778862885"/>
        </patternFill>
      </fill>
    </dxf>
    <dxf>
      <fill>
        <patternFill>
          <bgColor theme="9" tint="0.59996337778862885"/>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rgb="FF4F83CC"/>
        </patternFill>
      </fill>
      <border diagonalUp="0" diagonalDown="0" outline="0">
        <left style="thin">
          <color indexed="64"/>
        </left>
        <right style="thin">
          <color indexed="64"/>
        </right>
        <top/>
        <bottom/>
      </border>
    </dxf>
    <dxf>
      <numFmt numFmtId="0" formatCode="General"/>
      <fill>
        <patternFill patternType="solid">
          <fgColor indexed="64"/>
          <bgColor rgb="FFEDF3FA"/>
        </patternFill>
      </fill>
      <protection locked="1" hidden="0"/>
    </dxf>
    <dxf>
      <numFmt numFmtId="0" formatCode="General"/>
      <fill>
        <patternFill patternType="solid">
          <fgColor indexed="64"/>
          <bgColor rgb="FFEDF3FA"/>
        </patternFill>
      </fill>
      <protection locked="1" hidden="0"/>
    </dxf>
    <dxf>
      <protection locked="1" hidden="0"/>
    </dxf>
    <dxf>
      <border outline="0">
        <top style="thin">
          <color rgb="FF000000"/>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Continuous" vertical="bottom" textRotation="0" wrapText="1" indent="0" justifyLastLine="0" shrinkToFit="0" readingOrder="0"/>
    </dxf>
    <dxf>
      <fill>
        <patternFill>
          <bgColor theme="9" tint="0.59996337778862885"/>
        </patternFill>
      </fill>
    </dxf>
    <dxf>
      <fill>
        <patternFill>
          <bgColor theme="9" tint="0.59996337778862885"/>
        </patternFill>
      </fill>
    </dxf>
    <dxf>
      <numFmt numFmtId="14" formatCode="0.00%"/>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alignment horizontal="center" vertical="bottom" textRotation="0" indent="0" justifyLastLine="0" shrinkToFit="0" readingOrder="0"/>
      <border diagonalUp="0" diagonalDown="0" outline="0">
        <left style="thin">
          <color indexed="64"/>
        </left>
        <right style="thin">
          <color indexed="64"/>
        </right>
        <top/>
        <bottom/>
      </border>
    </dxf>
    <dxf>
      <numFmt numFmtId="0" formatCode="General"/>
      <fill>
        <patternFill patternType="none">
          <fgColor indexed="64"/>
          <bgColor auto="1"/>
        </patternFill>
      </fill>
      <protection locked="1" hidden="0"/>
    </dxf>
    <dxf>
      <numFmt numFmtId="0" formatCode="General"/>
      <fill>
        <patternFill patternType="solid">
          <fgColor indexed="64"/>
          <bgColor rgb="FFEDF3FA"/>
        </patternFill>
      </fill>
      <protection locked="0" hidden="0"/>
    </dxf>
    <dxf>
      <numFmt numFmtId="0" formatCode="General"/>
      <fill>
        <patternFill patternType="solid">
          <fgColor indexed="64"/>
          <bgColor rgb="FFEDF3FA"/>
        </patternFill>
      </fill>
      <protection locked="0" hidden="0"/>
    </dxf>
    <dxf>
      <numFmt numFmtId="0" formatCode="General"/>
      <fill>
        <patternFill patternType="solid">
          <fgColor indexed="64"/>
          <bgColor rgb="FFEDF3FA"/>
        </patternFill>
      </fill>
      <protection locked="0" hidden="0"/>
    </dxf>
    <dxf>
      <numFmt numFmtId="0" formatCode="General"/>
      <fill>
        <patternFill patternType="solid">
          <fgColor indexed="64"/>
          <bgColor rgb="FFEDF3FA"/>
        </patternFill>
      </fill>
      <protection locked="0" hidden="0"/>
    </dxf>
    <dxf>
      <numFmt numFmtId="0" formatCode="General"/>
      <fill>
        <patternFill patternType="solid">
          <fgColor indexed="64"/>
          <bgColor rgb="FFEDF3FA"/>
        </patternFill>
      </fill>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0" formatCode="General"/>
      <fill>
        <patternFill patternType="none">
          <fgColor indexed="64"/>
          <bgColor auto="1"/>
        </patternFill>
      </fill>
      <alignment horizontal="right" vertical="bottom" textRotation="0" wrapText="0" indent="0" justifyLastLine="0" shrinkToFit="0" readingOrder="0"/>
      <protection locked="1" hidden="0"/>
    </dxf>
    <dxf>
      <numFmt numFmtId="0" formatCode="General"/>
      <fill>
        <patternFill patternType="solid">
          <fgColor indexed="64"/>
          <bgColor rgb="FFEDF3FA"/>
        </patternFill>
      </fill>
      <alignment horizontal="right" vertical="bottom" textRotation="0" wrapText="0" indent="0" justifyLastLine="0" shrinkToFit="0" readingOrder="0"/>
      <protection locked="0" hidden="0"/>
    </dxf>
    <dxf>
      <numFmt numFmtId="0" formatCode="General"/>
      <fill>
        <patternFill patternType="solid">
          <fgColor indexed="64"/>
          <bgColor rgb="FFEDF3FA"/>
        </patternFill>
      </fill>
      <alignment horizontal="right" vertical="bottom" textRotation="0" wrapText="0" indent="0" justifyLastLine="0" shrinkToFit="0" readingOrder="0"/>
      <protection locked="0" hidden="0"/>
    </dxf>
    <dxf>
      <numFmt numFmtId="0" formatCode="General"/>
      <fill>
        <patternFill patternType="solid">
          <fgColor indexed="64"/>
          <bgColor rgb="FFEDF3FA"/>
        </patternFill>
      </fill>
      <alignment horizontal="right" vertical="bottom" textRotation="0" wrapText="0" indent="0" justifyLastLine="0" shrinkToFit="0" readingOrder="0"/>
      <protection locked="0" hidden="0"/>
    </dxf>
    <dxf>
      <numFmt numFmtId="0" formatCode="General"/>
      <fill>
        <patternFill patternType="solid">
          <fgColor indexed="64"/>
          <bgColor rgb="FFEDF3FA"/>
        </patternFill>
      </fill>
      <alignment horizontal="right" vertical="bottom" textRotation="0" wrapText="0" indent="0" justifyLastLine="0" shrinkToFit="0" readingOrder="0"/>
      <protection locked="0" hidden="0"/>
    </dxf>
    <dxf>
      <numFmt numFmtId="0" formatCode="General"/>
      <fill>
        <patternFill patternType="solid">
          <fgColor indexed="64"/>
          <bgColor rgb="FFEDF3FA"/>
        </patternFill>
      </fill>
      <alignment horizontal="right" vertical="bottom" textRotation="0" wrapText="0" indent="0" justifyLastLine="0" shrinkToFit="0" readingOrder="0"/>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rgb="FFEDF3FA"/>
        </patternFill>
      </fill>
    </dxf>
    <dxf>
      <font>
        <b/>
        <i val="0"/>
        <color theme="0"/>
      </font>
      <fill>
        <patternFill>
          <bgColor rgb="FF01579B"/>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IDC Table" pivot="0" count="3">
      <tableStyleElement type="wholeTable" dxfId="325"/>
      <tableStyleElement type="headerRow" dxfId="324"/>
      <tableStyleElement type="firstRowStripe" dxfId="323"/>
    </tableStyle>
  </tableStyles>
  <colors>
    <mruColors>
      <color rgb="FF9FC8FF"/>
      <color rgb="FF002F6C"/>
      <color rgb="FFFF9C1A"/>
      <color rgb="FFFF00F7"/>
      <color rgb="FF01579B"/>
      <color rgb="FF26847A"/>
      <color rgb="FF853CB5"/>
      <color rgb="FF4F83CC"/>
      <color rgb="FF455A64"/>
      <color rgb="FFED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Indicator 6. Preschool Environments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6 Calculations'!$B$5</c:f>
              <c:strCache>
                <c:ptCount val="1"/>
                <c:pt idx="0">
                  <c:v>Indicator 6A: Percent of children with IEPs in the selected age group attending a regular early childhood program and receiving the majority of special education and related services in the regular early childhood program</c:v>
                </c:pt>
              </c:strCache>
            </c:strRef>
          </c:tx>
          <c:spPr>
            <a:solidFill>
              <a:schemeClr val="accent1"/>
            </a:solidFill>
            <a:ln>
              <a:noFill/>
            </a:ln>
            <a:effectLst/>
          </c:spPr>
          <c:invertIfNegative val="0"/>
          <c:cat>
            <c:strRef>
              <c:extLst>
                <c:ext xmlns:c15="http://schemas.microsoft.com/office/drawing/2012/chart" uri="{02D57815-91ED-43cb-92C2-25804820EDAC}">
                  <c15:fullRef>
                    <c15:sqref>'Indicator 6 Calculations'!$A$5:$A$10</c15:sqref>
                  </c15:fullRef>
                </c:ext>
              </c:extLst>
              <c:f>'Indicator 6 Calculations'!$A$6:$A$10</c:f>
              <c:strCache>
                <c:ptCount val="5"/>
                <c:pt idx="0">
                  <c:v>0</c:v>
                </c:pt>
                <c:pt idx="1">
                  <c:v>0</c:v>
                </c:pt>
                <c:pt idx="2">
                  <c:v>0</c:v>
                </c:pt>
                <c:pt idx="3">
                  <c:v>0</c:v>
                </c:pt>
                <c:pt idx="4">
                  <c:v>0</c:v>
                </c:pt>
              </c:strCache>
            </c:strRef>
          </c:cat>
          <c:val>
            <c:numRef>
              <c:extLst>
                <c:ext xmlns:c15="http://schemas.microsoft.com/office/drawing/2012/chart" uri="{02D57815-91ED-43cb-92C2-25804820EDAC}">
                  <c15:fullRef>
                    <c15:sqref>'Indicator 6 Calculations'!$B$5:$B$10</c15:sqref>
                  </c15:fullRef>
                </c:ext>
              </c:extLst>
              <c:f>'Indicator 6 Calculations'!$B$6:$B$10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4A-5E4A-4443-8A78-F12ABC38685B}"/>
            </c:ext>
          </c:extLst>
        </c:ser>
        <c:ser>
          <c:idx val="1"/>
          <c:order val="1"/>
          <c:tx>
            <c:strRef>
              <c:f>'Indicator 6 Calculations'!$C$5</c:f>
              <c:strCache>
                <c:ptCount val="1"/>
                <c:pt idx="0">
                  <c:v>Indicator 6B: Percent of children with IEPs in the selected age group attending a separate special education class, separate school, or residential facility</c:v>
                </c:pt>
              </c:strCache>
            </c:strRef>
          </c:tx>
          <c:spPr>
            <a:solidFill>
              <a:schemeClr val="accent2"/>
            </a:solidFill>
            <a:ln>
              <a:noFill/>
            </a:ln>
            <a:effectLst/>
          </c:spPr>
          <c:invertIfNegative val="0"/>
          <c:cat>
            <c:strRef>
              <c:extLst>
                <c:ext xmlns:c15="http://schemas.microsoft.com/office/drawing/2012/chart" uri="{02D57815-91ED-43cb-92C2-25804820EDAC}">
                  <c15:fullRef>
                    <c15:sqref>'Indicator 6 Calculations'!$A$5:$A$10</c15:sqref>
                  </c15:fullRef>
                </c:ext>
              </c:extLst>
              <c:f>'Indicator 6 Calculations'!$A$6:$A$10</c:f>
              <c:strCache>
                <c:ptCount val="5"/>
                <c:pt idx="0">
                  <c:v>0</c:v>
                </c:pt>
                <c:pt idx="1">
                  <c:v>0</c:v>
                </c:pt>
                <c:pt idx="2">
                  <c:v>0</c:v>
                </c:pt>
                <c:pt idx="3">
                  <c:v>0</c:v>
                </c:pt>
                <c:pt idx="4">
                  <c:v>0</c:v>
                </c:pt>
              </c:strCache>
            </c:strRef>
          </c:cat>
          <c:val>
            <c:numRef>
              <c:extLst>
                <c:ext xmlns:c15="http://schemas.microsoft.com/office/drawing/2012/chart" uri="{02D57815-91ED-43cb-92C2-25804820EDAC}">
                  <c15:fullRef>
                    <c15:sqref>'Indicator 6 Calculations'!$C$5:$C$10</c15:sqref>
                  </c15:fullRef>
                </c:ext>
              </c:extLst>
              <c:f>'Indicator 6 Calculations'!$C$6:$C$10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B94C-4907-B672-FB55BDCA484B}"/>
            </c:ext>
          </c:extLst>
        </c:ser>
        <c:ser>
          <c:idx val="2"/>
          <c:order val="2"/>
          <c:tx>
            <c:strRef>
              <c:f>'Indicator 6 Calculations'!$D$5</c:f>
              <c:strCache>
                <c:ptCount val="1"/>
                <c:pt idx="0">
                  <c:v>Indicator 6C: Percent of children with IEPs in the selected age group receiving special education and related services in the home</c:v>
                </c:pt>
              </c:strCache>
            </c:strRef>
          </c:tx>
          <c:spPr>
            <a:solidFill>
              <a:schemeClr val="accent3"/>
            </a:solidFill>
            <a:ln>
              <a:noFill/>
            </a:ln>
            <a:effectLst/>
          </c:spPr>
          <c:invertIfNegative val="0"/>
          <c:cat>
            <c:strRef>
              <c:extLst>
                <c:ext xmlns:c15="http://schemas.microsoft.com/office/drawing/2012/chart" uri="{02D57815-91ED-43cb-92C2-25804820EDAC}">
                  <c15:fullRef>
                    <c15:sqref>'Indicator 6 Calculations'!$A$5:$A$10</c15:sqref>
                  </c15:fullRef>
                </c:ext>
              </c:extLst>
              <c:f>'Indicator 6 Calculations'!$A$6:$A$10</c:f>
              <c:strCache>
                <c:ptCount val="5"/>
                <c:pt idx="0">
                  <c:v>0</c:v>
                </c:pt>
                <c:pt idx="1">
                  <c:v>0</c:v>
                </c:pt>
                <c:pt idx="2">
                  <c:v>0</c:v>
                </c:pt>
                <c:pt idx="3">
                  <c:v>0</c:v>
                </c:pt>
                <c:pt idx="4">
                  <c:v>0</c:v>
                </c:pt>
              </c:strCache>
            </c:strRef>
          </c:cat>
          <c:val>
            <c:numRef>
              <c:extLst>
                <c:ext xmlns:c15="http://schemas.microsoft.com/office/drawing/2012/chart" uri="{02D57815-91ED-43cb-92C2-25804820EDAC}">
                  <c15:fullRef>
                    <c15:sqref>'Indicator 6 Calculations'!$D$5:$D$10</c15:sqref>
                  </c15:fullRef>
                </c:ext>
              </c:extLst>
              <c:f>'Indicator 6 Calculations'!$D$6:$D$10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B94C-4907-B672-FB55BDCA484B}"/>
            </c:ext>
          </c:extLst>
        </c:ser>
        <c:dLbls>
          <c:showLegendKey val="0"/>
          <c:showVal val="0"/>
          <c:showCatName val="0"/>
          <c:showSerName val="0"/>
          <c:showPercent val="0"/>
          <c:showBubbleSize val="0"/>
        </c:dLbls>
        <c:gapWidth val="219"/>
        <c:overlap val="-27"/>
        <c:axId val="789374287"/>
        <c:axId val="789374703"/>
      </c:barChart>
      <c:catAx>
        <c:axId val="78937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374703"/>
        <c:crosses val="autoZero"/>
        <c:auto val="1"/>
        <c:lblAlgn val="ctr"/>
        <c:lblOffset val="100"/>
        <c:noMultiLvlLbl val="0"/>
      </c:catAx>
      <c:valAx>
        <c:axId val="78937470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374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6B Averag</a:t>
            </a:r>
            <a:r>
              <a:rPr lang="en-US" baseline="0"/>
              <a:t>e Decrease</a:t>
            </a:r>
            <a:r>
              <a:rPr lang="en-US"/>
              <a:t>: Data and targets</a:t>
            </a:r>
          </a:p>
        </c:rich>
      </c:tx>
      <c:layout>
        <c:manualLayout>
          <c:xMode val="edge"/>
          <c:yMode val="edge"/>
          <c:x val="0.25399794274916915"/>
          <c:y val="1.96705162710277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6B Average Decrease'!$B$15</c:f>
              <c:strCache>
                <c:ptCount val="1"/>
                <c:pt idx="0">
                  <c:v>Indicator 6B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6B Average Decrease'!$A$16:$A$25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Average Decrease'!$B$16:$B$25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06-44F3-83BD-B1067C211A97}"/>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6B Start With the End Goal: Data and targets</a:t>
            </a:r>
          </a:p>
        </c:rich>
      </c:tx>
      <c:layout>
        <c:manualLayout>
          <c:xMode val="edge"/>
          <c:yMode val="edge"/>
          <c:x val="0.27519623244120506"/>
          <c:y val="2.51869311558867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6B Start With the End Goal'!$B$16</c:f>
              <c:strCache>
                <c:ptCount val="1"/>
                <c:pt idx="0">
                  <c:v>Indicator 6B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6B Start With the End Goal'!$A$17:$A$26</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6B Start With the End Goal'!$B$17:$B$26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B5-42B5-810D-99FD42CA0832}"/>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6B Accelerated Growth: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6B Accelerated Growth'!$B$16</c:f>
              <c:strCache>
                <c:ptCount val="1"/>
                <c:pt idx="0">
                  <c:v>Indicator 6B data 
and targets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6B Accelerated Growth'!$A$17:$A$26</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Accelerated Growth'!$B$17:$B$26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16F-45AA-A2A7-AB5F1F38E36E}"/>
            </c:ext>
          </c:extLst>
        </c:ser>
        <c:dLbls>
          <c:showLegendKey val="0"/>
          <c:showVal val="0"/>
          <c:showCatName val="0"/>
          <c:showSerName val="0"/>
          <c:showPercent val="0"/>
          <c:showBubbleSize val="0"/>
        </c:dLbls>
        <c:smooth val="0"/>
        <c:axId val="629555647"/>
        <c:axId val="629556063"/>
      </c:line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Indicator 6B all methods: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6B Summary'!$B$7</c:f>
              <c:strCache>
                <c:ptCount val="1"/>
                <c:pt idx="0">
                  <c:v>Predicting Trend</c:v>
                </c:pt>
              </c:strCache>
            </c:strRef>
          </c:tx>
          <c:spPr>
            <a:ln w="28575" cap="rnd">
              <a:solidFill>
                <a:schemeClr val="accent1"/>
              </a:solidFill>
              <a:round/>
            </a:ln>
            <a:effectLst/>
          </c:spPr>
          <c:marker>
            <c:symbol val="none"/>
          </c:marker>
          <c:cat>
            <c:numRef>
              <c:f>'Indicator 6B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Summary'!$B$8:$B$17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10C-4490-A877-4B9C1994A8BE}"/>
            </c:ext>
          </c:extLst>
        </c:ser>
        <c:ser>
          <c:idx val="1"/>
          <c:order val="1"/>
          <c:tx>
            <c:strRef>
              <c:f>'Indicator 6B Summary'!$C$7</c:f>
              <c:strCache>
                <c:ptCount val="1"/>
                <c:pt idx="0">
                  <c:v>Fixed Percent Decrease</c:v>
                </c:pt>
              </c:strCache>
            </c:strRef>
          </c:tx>
          <c:spPr>
            <a:ln w="28575" cap="rnd">
              <a:solidFill>
                <a:schemeClr val="accent2"/>
              </a:solidFill>
              <a:round/>
            </a:ln>
            <a:effectLst/>
          </c:spPr>
          <c:marker>
            <c:symbol val="none"/>
          </c:marker>
          <c:cat>
            <c:numRef>
              <c:f>'Indicator 6B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Summary'!$C$8:$C$17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10C-4490-A877-4B9C1994A8BE}"/>
            </c:ext>
          </c:extLst>
        </c:ser>
        <c:ser>
          <c:idx val="2"/>
          <c:order val="2"/>
          <c:tx>
            <c:strRef>
              <c:f>'Indicator 6B Summary'!$D$7</c:f>
              <c:strCache>
                <c:ptCount val="1"/>
                <c:pt idx="0">
                  <c:v>Average Decrease</c:v>
                </c:pt>
              </c:strCache>
            </c:strRef>
          </c:tx>
          <c:spPr>
            <a:ln w="28575" cap="rnd">
              <a:solidFill>
                <a:schemeClr val="accent3"/>
              </a:solidFill>
              <a:round/>
            </a:ln>
            <a:effectLst/>
          </c:spPr>
          <c:marker>
            <c:symbol val="none"/>
          </c:marker>
          <c:cat>
            <c:numRef>
              <c:f>'Indicator 6B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Summary'!$D$8:$D$17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10C-4490-A877-4B9C1994A8BE}"/>
            </c:ext>
          </c:extLst>
        </c:ser>
        <c:ser>
          <c:idx val="3"/>
          <c:order val="3"/>
          <c:tx>
            <c:strRef>
              <c:f>'Indicator 6B Summary'!$E$7</c:f>
              <c:strCache>
                <c:ptCount val="1"/>
                <c:pt idx="0">
                  <c:v>Start With the End Goal</c:v>
                </c:pt>
              </c:strCache>
            </c:strRef>
          </c:tx>
          <c:spPr>
            <a:ln w="28575" cap="rnd">
              <a:solidFill>
                <a:schemeClr val="accent4"/>
              </a:solidFill>
              <a:round/>
            </a:ln>
            <a:effectLst/>
          </c:spPr>
          <c:marker>
            <c:symbol val="none"/>
          </c:marker>
          <c:cat>
            <c:numRef>
              <c:f>'Indicator 6B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Summary'!$E$8:$E$17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810C-4490-A877-4B9C1994A8BE}"/>
            </c:ext>
          </c:extLst>
        </c:ser>
        <c:ser>
          <c:idx val="4"/>
          <c:order val="4"/>
          <c:tx>
            <c:strRef>
              <c:f>'Indicator 6B Summary'!$F$7</c:f>
              <c:strCache>
                <c:ptCount val="1"/>
                <c:pt idx="0">
                  <c:v>Accelerated Growth</c:v>
                </c:pt>
              </c:strCache>
            </c:strRef>
          </c:tx>
          <c:spPr>
            <a:ln w="28575" cap="rnd">
              <a:solidFill>
                <a:schemeClr val="accent5"/>
              </a:solidFill>
              <a:round/>
            </a:ln>
            <a:effectLst/>
          </c:spPr>
          <c:marker>
            <c:symbol val="none"/>
          </c:marker>
          <c:cat>
            <c:numRef>
              <c:f>'Indicator 6B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Summary'!$F$8:$F$17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810C-4490-A877-4B9C1994A8BE}"/>
            </c:ext>
          </c:extLst>
        </c:ser>
        <c:dLbls>
          <c:showLegendKey val="0"/>
          <c:showVal val="0"/>
          <c:showCatName val="0"/>
          <c:showSerName val="0"/>
          <c:showPercent val="0"/>
          <c:showBubbleSize val="0"/>
        </c:dLbls>
        <c:smooth val="0"/>
        <c:axId val="496333391"/>
        <c:axId val="496330063"/>
      </c:lineChart>
      <c:catAx>
        <c:axId val="49633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0063"/>
        <c:crosses val="autoZero"/>
        <c:auto val="1"/>
        <c:lblAlgn val="ctr"/>
        <c:lblOffset val="100"/>
        <c:noMultiLvlLbl val="0"/>
      </c:catAx>
      <c:valAx>
        <c:axId val="496330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3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6C Predicting Trend: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6C Predicting Trend'!$B$19</c:f>
              <c:strCache>
                <c:ptCount val="1"/>
                <c:pt idx="0">
                  <c:v>Indicator 6C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6C Predicting Trend'!$A$20:$A$29</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Predicting Trend'!$B$20:$B$29</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EE-4879-92F5-2699B3E0A075}"/>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tickLblSkip val="1"/>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6C Fixed Percent Decrease: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6C Fixed Percent Decrease'!$B$15</c:f>
              <c:strCache>
                <c:ptCount val="1"/>
                <c:pt idx="0">
                  <c:v>Indicator 6C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6C Fixed Percent Decrease'!$A$16:$A$25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6C Fixed Percent Decrease'!$B$16:$B$25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A4-433E-8B84-4A0E3EC39FB3}"/>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6C Average Decrease: Data and targets</a:t>
            </a:r>
          </a:p>
        </c:rich>
      </c:tx>
      <c:layout>
        <c:manualLayout>
          <c:xMode val="edge"/>
          <c:yMode val="edge"/>
          <c:x val="0.25399794274916915"/>
          <c:y val="1.96705162710277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6C Average Decrease'!$B$14</c:f>
              <c:strCache>
                <c:ptCount val="1"/>
                <c:pt idx="0">
                  <c:v>Indicator 6C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6C Average Decrease'!$A$15:$A$24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Average Decrease'!$B$15:$B$24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B5-4044-934F-C8683A16E9B7}"/>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6C Start With the End Goal: Data and targets</a:t>
            </a:r>
          </a:p>
        </c:rich>
      </c:tx>
      <c:layout>
        <c:manualLayout>
          <c:xMode val="edge"/>
          <c:yMode val="edge"/>
          <c:x val="0.27519623244120506"/>
          <c:y val="2.51869311558867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6C Start With the End Goal'!$B$15</c:f>
              <c:strCache>
                <c:ptCount val="1"/>
                <c:pt idx="0">
                  <c:v>Indicator 6C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6C Start With the End Goal'!$A$16:$A$25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6C Start With the End Goal'!$B$16:$B$25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8F-4B67-8B77-ACC5AA5403D4}"/>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6C Accelerated Growth: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6C Accelerated Growth'!$B$15</c:f>
              <c:strCache>
                <c:ptCount val="1"/>
                <c:pt idx="0">
                  <c:v>Indicator 6C data 
and targets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6C Accelerated Growth'!$A$16:$A$25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Accelerated Growth'!$B$16:$B$25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677-4C1E-979A-1A4F94D6BB98}"/>
            </c:ext>
          </c:extLst>
        </c:ser>
        <c:dLbls>
          <c:showLegendKey val="0"/>
          <c:showVal val="0"/>
          <c:showCatName val="0"/>
          <c:showSerName val="0"/>
          <c:showPercent val="0"/>
          <c:showBubbleSize val="0"/>
        </c:dLbls>
        <c:smooth val="0"/>
        <c:axId val="629555647"/>
        <c:axId val="629556063"/>
      </c:line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Indicator 6C</a:t>
            </a:r>
            <a:r>
              <a:rPr lang="en-US" baseline="0">
                <a:solidFill>
                  <a:schemeClr val="tx1">
                    <a:lumMod val="65000"/>
                    <a:lumOff val="35000"/>
                  </a:schemeClr>
                </a:solidFill>
              </a:rPr>
              <a:t> a</a:t>
            </a:r>
            <a:r>
              <a:rPr lang="en-US">
                <a:solidFill>
                  <a:schemeClr val="tx1">
                    <a:lumMod val="65000"/>
                    <a:lumOff val="35000"/>
                  </a:schemeClr>
                </a:solidFill>
              </a:rPr>
              <a:t>ll methods: Data and targets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6C Summary'!$B$7</c:f>
              <c:strCache>
                <c:ptCount val="1"/>
                <c:pt idx="0">
                  <c:v>Predicting Trend</c:v>
                </c:pt>
              </c:strCache>
            </c:strRef>
          </c:tx>
          <c:spPr>
            <a:ln w="28575" cap="rnd">
              <a:solidFill>
                <a:schemeClr val="accent1"/>
              </a:solidFill>
              <a:round/>
            </a:ln>
            <a:effectLst/>
          </c:spPr>
          <c:marker>
            <c:symbol val="none"/>
          </c:marker>
          <c:cat>
            <c:numRef>
              <c:f>'Indicator 6C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Summary'!$B$8:$B$17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D52-4327-B336-9D4230BC53CF}"/>
            </c:ext>
          </c:extLst>
        </c:ser>
        <c:ser>
          <c:idx val="1"/>
          <c:order val="1"/>
          <c:tx>
            <c:strRef>
              <c:f>'Indicator 6C Summary'!$C$7</c:f>
              <c:strCache>
                <c:ptCount val="1"/>
                <c:pt idx="0">
                  <c:v>Fixed Percent Decrease</c:v>
                </c:pt>
              </c:strCache>
            </c:strRef>
          </c:tx>
          <c:spPr>
            <a:ln w="28575" cap="rnd">
              <a:solidFill>
                <a:schemeClr val="accent2"/>
              </a:solidFill>
              <a:round/>
            </a:ln>
            <a:effectLst/>
          </c:spPr>
          <c:marker>
            <c:symbol val="none"/>
          </c:marker>
          <c:cat>
            <c:numRef>
              <c:f>'Indicator 6C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Summary'!$C$8:$C$17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D52-4327-B336-9D4230BC53CF}"/>
            </c:ext>
          </c:extLst>
        </c:ser>
        <c:ser>
          <c:idx val="2"/>
          <c:order val="2"/>
          <c:tx>
            <c:strRef>
              <c:f>'Indicator 6C Summary'!$D$7</c:f>
              <c:strCache>
                <c:ptCount val="1"/>
                <c:pt idx="0">
                  <c:v>Average Decrease</c:v>
                </c:pt>
              </c:strCache>
            </c:strRef>
          </c:tx>
          <c:spPr>
            <a:ln w="28575" cap="rnd">
              <a:solidFill>
                <a:schemeClr val="accent3"/>
              </a:solidFill>
              <a:round/>
            </a:ln>
            <a:effectLst/>
          </c:spPr>
          <c:marker>
            <c:symbol val="none"/>
          </c:marker>
          <c:cat>
            <c:numRef>
              <c:f>'Indicator 6C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Summary'!$D$8:$D$17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AD52-4327-B336-9D4230BC53CF}"/>
            </c:ext>
          </c:extLst>
        </c:ser>
        <c:ser>
          <c:idx val="3"/>
          <c:order val="3"/>
          <c:tx>
            <c:strRef>
              <c:f>'Indicator 6C Summary'!$E$7</c:f>
              <c:strCache>
                <c:ptCount val="1"/>
                <c:pt idx="0">
                  <c:v>Start With the End Goal</c:v>
                </c:pt>
              </c:strCache>
            </c:strRef>
          </c:tx>
          <c:spPr>
            <a:ln w="28575" cap="rnd">
              <a:solidFill>
                <a:schemeClr val="accent4"/>
              </a:solidFill>
              <a:round/>
            </a:ln>
            <a:effectLst/>
          </c:spPr>
          <c:marker>
            <c:symbol val="none"/>
          </c:marker>
          <c:cat>
            <c:numRef>
              <c:f>'Indicator 6C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Summary'!$E$8:$E$17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AD52-4327-B336-9D4230BC53CF}"/>
            </c:ext>
          </c:extLst>
        </c:ser>
        <c:ser>
          <c:idx val="4"/>
          <c:order val="4"/>
          <c:tx>
            <c:strRef>
              <c:f>'Indicator 6C Summary'!$F$7</c:f>
              <c:strCache>
                <c:ptCount val="1"/>
                <c:pt idx="0">
                  <c:v>Accelerated Growth</c:v>
                </c:pt>
              </c:strCache>
            </c:strRef>
          </c:tx>
          <c:spPr>
            <a:ln w="28575" cap="rnd">
              <a:solidFill>
                <a:schemeClr val="accent5"/>
              </a:solidFill>
              <a:round/>
            </a:ln>
            <a:effectLst/>
          </c:spPr>
          <c:marker>
            <c:symbol val="none"/>
          </c:marker>
          <c:cat>
            <c:numRef>
              <c:f>'Indicator 6C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6C Summary'!$F$8:$F$17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AD52-4327-B336-9D4230BC53CF}"/>
            </c:ext>
          </c:extLst>
        </c:ser>
        <c:dLbls>
          <c:showLegendKey val="0"/>
          <c:showVal val="0"/>
          <c:showCatName val="0"/>
          <c:showSerName val="0"/>
          <c:showPercent val="0"/>
          <c:showBubbleSize val="0"/>
        </c:dLbls>
        <c:smooth val="0"/>
        <c:axId val="496333391"/>
        <c:axId val="496330063"/>
      </c:lineChart>
      <c:catAx>
        <c:axId val="49633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0063"/>
        <c:crosses val="autoZero"/>
        <c:auto val="1"/>
        <c:lblAlgn val="ctr"/>
        <c:lblOffset val="100"/>
        <c:noMultiLvlLbl val="0"/>
      </c:catAx>
      <c:valAx>
        <c:axId val="496330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3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6A Predicting Trend: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6A Predicting Trend'!$B$19</c:f>
              <c:strCache>
                <c:ptCount val="1"/>
                <c:pt idx="0">
                  <c:v>Indicator 6A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6A Predicting Trend'!$A$20:$A$29</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Predicting Trend'!$B$20:$B$29</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75-42CA-904A-7E99C2A905F1}"/>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6A Fixed Percent Increase: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6A Fixed Percent Increase'!$B$15</c:f>
              <c:strCache>
                <c:ptCount val="1"/>
                <c:pt idx="0">
                  <c:v>Indicator 6A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6A Fixed Percent Increase'!$A$16:$A$25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6A Fixed Percent Increase'!$B$16:$B$25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84-4ED7-A22B-275D99D3DF01}"/>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6A Averag</a:t>
            </a:r>
            <a:r>
              <a:rPr lang="en-US" baseline="0"/>
              <a:t>e Increase</a:t>
            </a:r>
            <a:r>
              <a:rPr lang="en-US"/>
              <a:t>: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6A Average Increase'!$B$14</c:f>
              <c:strCache>
                <c:ptCount val="1"/>
                <c:pt idx="0">
                  <c:v>Indicator 6A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6A Average Increase'!$A$15:$A$24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Average Increase'!$B$15:$B$24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48-7DEC-442F-8D3E-182AAE08B7AE}"/>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6A Start With the End Goal: Data and targets</a:t>
            </a:r>
          </a:p>
        </c:rich>
      </c:tx>
      <c:layout>
        <c:manualLayout>
          <c:xMode val="edge"/>
          <c:yMode val="edge"/>
          <c:x val="0.27519623244120506"/>
          <c:y val="2.51869311558867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6A Start With the End Goal'!$B$15</c:f>
              <c:strCache>
                <c:ptCount val="1"/>
                <c:pt idx="0">
                  <c:v>Indicator 6A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6A Start With the End Goal'!$A$16:$A$25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6A Start With the End Goal'!$B$16:$B$25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79-4AE0-9C0B-928A327BDF29}"/>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6A Accelerated Growth: Data and targets</a:t>
            </a:r>
          </a:p>
        </c:rich>
      </c:tx>
      <c:layout>
        <c:manualLayout>
          <c:xMode val="edge"/>
          <c:yMode val="edge"/>
          <c:x val="0.2624718694845225"/>
          <c:y val="1.96705162710277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6A Accelerated Growth'!$B$15</c:f>
              <c:strCache>
                <c:ptCount val="1"/>
                <c:pt idx="0">
                  <c:v>Indicator 6A data 
and targets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t"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6A Accelerated Growth'!$A$16:$A$25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Accelerated Growth'!$B$16:$B$25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39B-4D25-B828-8400F7078656}"/>
            </c:ext>
          </c:extLst>
        </c:ser>
        <c:dLbls>
          <c:showLegendKey val="0"/>
          <c:showVal val="0"/>
          <c:showCatName val="0"/>
          <c:showSerName val="0"/>
          <c:showPercent val="0"/>
          <c:showBubbleSize val="0"/>
        </c:dLbls>
        <c:smooth val="0"/>
        <c:axId val="629555647"/>
        <c:axId val="629556063"/>
      </c:line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Indicator 6A</a:t>
            </a:r>
            <a:r>
              <a:rPr lang="en-US" baseline="0">
                <a:solidFill>
                  <a:schemeClr val="tx1">
                    <a:lumMod val="65000"/>
                    <a:lumOff val="35000"/>
                  </a:schemeClr>
                </a:solidFill>
              </a:rPr>
              <a:t> a</a:t>
            </a:r>
            <a:r>
              <a:rPr lang="en-US">
                <a:solidFill>
                  <a:schemeClr val="tx1">
                    <a:lumMod val="65000"/>
                    <a:lumOff val="35000"/>
                  </a:schemeClr>
                </a:solidFill>
              </a:rPr>
              <a:t>ll methods: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6A Summary'!$B$7</c:f>
              <c:strCache>
                <c:ptCount val="1"/>
                <c:pt idx="0">
                  <c:v>Predicting Trend</c:v>
                </c:pt>
              </c:strCache>
            </c:strRef>
          </c:tx>
          <c:spPr>
            <a:ln w="28575" cap="rnd">
              <a:solidFill>
                <a:schemeClr val="accent1"/>
              </a:solidFill>
              <a:round/>
            </a:ln>
            <a:effectLst/>
          </c:spPr>
          <c:marker>
            <c:symbol val="none"/>
          </c:marker>
          <c:cat>
            <c:numRef>
              <c:f>'Indicator 6A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Summary'!$B$8:$B$17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0AB-45E5-AC26-AD390BE6E948}"/>
            </c:ext>
          </c:extLst>
        </c:ser>
        <c:ser>
          <c:idx val="1"/>
          <c:order val="1"/>
          <c:tx>
            <c:strRef>
              <c:f>'Indicator 6A Summary'!$C$7</c:f>
              <c:strCache>
                <c:ptCount val="1"/>
                <c:pt idx="0">
                  <c:v>Fixed Percent Increase</c:v>
                </c:pt>
              </c:strCache>
            </c:strRef>
          </c:tx>
          <c:spPr>
            <a:ln w="28575" cap="rnd">
              <a:solidFill>
                <a:schemeClr val="accent2"/>
              </a:solidFill>
              <a:round/>
            </a:ln>
            <a:effectLst/>
          </c:spPr>
          <c:marker>
            <c:symbol val="none"/>
          </c:marker>
          <c:cat>
            <c:numRef>
              <c:f>'Indicator 6A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Summary'!$C$8:$C$17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0AB-45E5-AC26-AD390BE6E948}"/>
            </c:ext>
          </c:extLst>
        </c:ser>
        <c:ser>
          <c:idx val="2"/>
          <c:order val="2"/>
          <c:tx>
            <c:strRef>
              <c:f>'Indicator 6A Summary'!$D$7</c:f>
              <c:strCache>
                <c:ptCount val="1"/>
                <c:pt idx="0">
                  <c:v>Average Increase</c:v>
                </c:pt>
              </c:strCache>
            </c:strRef>
          </c:tx>
          <c:spPr>
            <a:ln w="28575" cap="rnd">
              <a:solidFill>
                <a:schemeClr val="accent3"/>
              </a:solidFill>
              <a:round/>
            </a:ln>
            <a:effectLst/>
          </c:spPr>
          <c:marker>
            <c:symbol val="none"/>
          </c:marker>
          <c:cat>
            <c:numRef>
              <c:f>'Indicator 6A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Summary'!$D$8:$D$17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0AB-45E5-AC26-AD390BE6E948}"/>
            </c:ext>
          </c:extLst>
        </c:ser>
        <c:ser>
          <c:idx val="3"/>
          <c:order val="3"/>
          <c:tx>
            <c:strRef>
              <c:f>'Indicator 6A Summary'!$E$7</c:f>
              <c:strCache>
                <c:ptCount val="1"/>
                <c:pt idx="0">
                  <c:v>Start With the End Goal</c:v>
                </c:pt>
              </c:strCache>
            </c:strRef>
          </c:tx>
          <c:spPr>
            <a:ln w="28575" cap="rnd">
              <a:solidFill>
                <a:schemeClr val="accent4"/>
              </a:solidFill>
              <a:round/>
            </a:ln>
            <a:effectLst/>
          </c:spPr>
          <c:marker>
            <c:symbol val="none"/>
          </c:marker>
          <c:cat>
            <c:numRef>
              <c:f>'Indicator 6A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Summary'!$E$8:$E$17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50AB-45E5-AC26-AD390BE6E948}"/>
            </c:ext>
          </c:extLst>
        </c:ser>
        <c:ser>
          <c:idx val="4"/>
          <c:order val="4"/>
          <c:tx>
            <c:strRef>
              <c:f>'Indicator 6A Summary'!$F$7</c:f>
              <c:strCache>
                <c:ptCount val="1"/>
                <c:pt idx="0">
                  <c:v>Accelerated Growth</c:v>
                </c:pt>
              </c:strCache>
            </c:strRef>
          </c:tx>
          <c:spPr>
            <a:ln w="28575" cap="rnd">
              <a:solidFill>
                <a:schemeClr val="accent5"/>
              </a:solidFill>
              <a:round/>
            </a:ln>
            <a:effectLst/>
          </c:spPr>
          <c:marker>
            <c:symbol val="none"/>
          </c:marker>
          <c:cat>
            <c:numRef>
              <c:f>'Indicator 6A Summary'!$A$8:$A$17</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6A Summary'!$F$8:$F$17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50AB-45E5-AC26-AD390BE6E948}"/>
            </c:ext>
          </c:extLst>
        </c:ser>
        <c:dLbls>
          <c:showLegendKey val="0"/>
          <c:showVal val="0"/>
          <c:showCatName val="0"/>
          <c:showSerName val="0"/>
          <c:showPercent val="0"/>
          <c:showBubbleSize val="0"/>
        </c:dLbls>
        <c:smooth val="0"/>
        <c:axId val="496333391"/>
        <c:axId val="496330063"/>
      </c:lineChart>
      <c:catAx>
        <c:axId val="49633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0063"/>
        <c:crosses val="autoZero"/>
        <c:auto val="1"/>
        <c:lblAlgn val="ctr"/>
        <c:lblOffset val="100"/>
        <c:noMultiLvlLbl val="0"/>
      </c:catAx>
      <c:valAx>
        <c:axId val="49633006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3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6B Predicting Trend: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6B Predicting Trend'!$B$20</c:f>
              <c:strCache>
                <c:ptCount val="1"/>
                <c:pt idx="0">
                  <c:v>Indicator 6B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6B Predicting Trend'!$A$21:$A$30</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6B Predicting Trend'!$B$21:$B$30</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87-4587-9F05-0BA14EA70290}"/>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6B Fixed Percent Decrease: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6B Fixed Percent Decrease'!$B$16</c:f>
              <c:strCache>
                <c:ptCount val="1"/>
                <c:pt idx="0">
                  <c:v>Indicator 6B data and targets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6B Fixed Percent Decrease'!$A$17:$A$26</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6B Fixed Percent Decrease'!$B$17:$B$26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81-459A-A128-B8E1A7BD624C}"/>
            </c:ext>
          </c:extLst>
        </c:ser>
        <c:dLbls>
          <c:showLegendKey val="0"/>
          <c:showVal val="0"/>
          <c:showCatName val="0"/>
          <c:showSerName val="0"/>
          <c:showPercent val="0"/>
          <c:showBubbleSize val="0"/>
        </c:dLbls>
        <c:gapWidth val="219"/>
        <c:overlap val="-27"/>
        <c:axId val="629555647"/>
        <c:axId val="629556063"/>
      </c:barChart>
      <c:catAx>
        <c:axId val="62955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6063"/>
        <c:crosses val="autoZero"/>
        <c:auto val="1"/>
        <c:lblAlgn val="ctr"/>
        <c:lblOffset val="100"/>
        <c:noMultiLvlLbl val="0"/>
      </c:catAx>
      <c:valAx>
        <c:axId val="6295560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555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5352392</xdr:colOff>
      <xdr:row>4</xdr:row>
      <xdr:rowOff>6163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590517" cy="7681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2069898</xdr:colOff>
      <xdr:row>0</xdr:row>
      <xdr:rowOff>609653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66723" cy="609653"/>
        </a:xfrm>
        <a:prstGeom prst="rect">
          <a:avLst/>
        </a:prstGeom>
      </xdr:spPr>
    </xdr:pic>
    <xdr:clientData/>
  </xdr:twoCellAnchor>
  <xdr:twoCellAnchor>
    <xdr:from>
      <xdr:col>0</xdr:col>
      <xdr:colOff>66675</xdr:colOff>
      <xdr:row>18</xdr:row>
      <xdr:rowOff>161925</xdr:rowOff>
    </xdr:from>
    <xdr:to>
      <xdr:col>6</xdr:col>
      <xdr:colOff>38100</xdr:colOff>
      <xdr:row>40</xdr:row>
      <xdr:rowOff>66675</xdr:rowOff>
    </xdr:to>
    <xdr:graphicFrame macro="">
      <xdr:nvGraphicFramePr>
        <xdr:cNvPr id="3" name="Chart 2" descr="Line chart displaying targets for all methods across all years for Indicator 6A.">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2BC95183-3758-4364-9784-A5CDC322218D}"/>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31</xdr:row>
      <xdr:rowOff>23812</xdr:rowOff>
    </xdr:from>
    <xdr:to>
      <xdr:col>2</xdr:col>
      <xdr:colOff>1744980</xdr:colOff>
      <xdr:row>52</xdr:row>
      <xdr:rowOff>57150</xdr:rowOff>
    </xdr:to>
    <xdr:graphicFrame macro="">
      <xdr:nvGraphicFramePr>
        <xdr:cNvPr id="3" name="Chart 2" descr="Column chart displaying targets for the Predicting Trend method for Indicator 6B.">
          <a:extLst>
            <a:ext uri="{FF2B5EF4-FFF2-40B4-BE49-F238E27FC236}">
              <a16:creationId xmlns:a16="http://schemas.microsoft.com/office/drawing/2014/main" id="{A5016806-9CB6-45F4-B935-0D7D00E57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E7535394-2D6F-49BE-BCA4-8FA44B93917C}"/>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27</xdr:row>
      <xdr:rowOff>23812</xdr:rowOff>
    </xdr:from>
    <xdr:to>
      <xdr:col>2</xdr:col>
      <xdr:colOff>1729741</xdr:colOff>
      <xdr:row>48</xdr:row>
      <xdr:rowOff>57150</xdr:rowOff>
    </xdr:to>
    <xdr:graphicFrame macro="">
      <xdr:nvGraphicFramePr>
        <xdr:cNvPr id="3" name="Chart 2" descr="Column chart displaying targets for the Fixed Percent Decrease method for Indicator 6B.">
          <a:extLst>
            <a:ext uri="{FF2B5EF4-FFF2-40B4-BE49-F238E27FC236}">
              <a16:creationId xmlns:a16="http://schemas.microsoft.com/office/drawing/2014/main" id="{F278AED5-E03B-4A0F-BCAD-3885EE83D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5D72F107-5DBF-44FB-9C98-1A7F5DED0CA3}"/>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27</xdr:row>
      <xdr:rowOff>46672</xdr:rowOff>
    </xdr:from>
    <xdr:to>
      <xdr:col>2</xdr:col>
      <xdr:colOff>1722120</xdr:colOff>
      <xdr:row>48</xdr:row>
      <xdr:rowOff>80010</xdr:rowOff>
    </xdr:to>
    <xdr:graphicFrame macro="">
      <xdr:nvGraphicFramePr>
        <xdr:cNvPr id="3" name="Chart 2" descr="Column chart displaying targets for the Average [Increase/Decrease] method for Indicator 6B.">
          <a:extLst>
            <a:ext uri="{FF2B5EF4-FFF2-40B4-BE49-F238E27FC236}">
              <a16:creationId xmlns:a16="http://schemas.microsoft.com/office/drawing/2014/main" id="{39409766-7321-4710-8788-DA35838FD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CD9FFC92-99DC-4487-B695-45378A3343F8}"/>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28</xdr:row>
      <xdr:rowOff>49847</xdr:rowOff>
    </xdr:from>
    <xdr:to>
      <xdr:col>3</xdr:col>
      <xdr:colOff>1276351</xdr:colOff>
      <xdr:row>49</xdr:row>
      <xdr:rowOff>83185</xdr:rowOff>
    </xdr:to>
    <xdr:graphicFrame macro="">
      <xdr:nvGraphicFramePr>
        <xdr:cNvPr id="3" name="Chart 2" descr="Column chart displaying targets for the Start With the End Goal method for Indicator 6B.">
          <a:extLst>
            <a:ext uri="{FF2B5EF4-FFF2-40B4-BE49-F238E27FC236}">
              <a16:creationId xmlns:a16="http://schemas.microsoft.com/office/drawing/2014/main" id="{0C77D0E2-5C80-4DA4-B5E4-D5BF1B394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EDDB941E-574D-4642-86BC-5FCEA8B9644A}"/>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28</xdr:row>
      <xdr:rowOff>46672</xdr:rowOff>
    </xdr:from>
    <xdr:to>
      <xdr:col>4</xdr:col>
      <xdr:colOff>0</xdr:colOff>
      <xdr:row>49</xdr:row>
      <xdr:rowOff>80010</xdr:rowOff>
    </xdr:to>
    <xdr:graphicFrame macro="">
      <xdr:nvGraphicFramePr>
        <xdr:cNvPr id="3" name="Chart 2" descr="Line chart showing targets for the Accelerated Growth method for Indicator 6B.">
          <a:extLst>
            <a:ext uri="{FF2B5EF4-FFF2-40B4-BE49-F238E27FC236}">
              <a16:creationId xmlns:a16="http://schemas.microsoft.com/office/drawing/2014/main" id="{2E41C3C3-D0A9-436C-967F-FB0AD8A6D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2069898</xdr:colOff>
      <xdr:row>0</xdr:row>
      <xdr:rowOff>609653</xdr:rowOff>
    </xdr:to>
    <xdr:pic>
      <xdr:nvPicPr>
        <xdr:cNvPr id="2" name="Picture 1">
          <a:extLst>
            <a:ext uri="{FF2B5EF4-FFF2-40B4-BE49-F238E27FC236}">
              <a16:creationId xmlns:a16="http://schemas.microsoft.com/office/drawing/2014/main" id="{B9BFCFFA-3BBE-4A02-ADBE-C4E5A73D7E5F}"/>
            </a:ext>
          </a:extLst>
        </xdr:cNvPr>
        <xdr:cNvPicPr>
          <a:picLocks noChangeAspect="1"/>
        </xdr:cNvPicPr>
      </xdr:nvPicPr>
      <xdr:blipFill>
        <a:blip xmlns:r="http://schemas.openxmlformats.org/officeDocument/2006/relationships" r:embed="rId1"/>
        <a:stretch>
          <a:fillRect/>
        </a:stretch>
      </xdr:blipFill>
      <xdr:spPr>
        <a:xfrm>
          <a:off x="0" y="0"/>
          <a:ext cx="2069898" cy="609653"/>
        </a:xfrm>
        <a:prstGeom prst="rect">
          <a:avLst/>
        </a:prstGeom>
      </xdr:spPr>
    </xdr:pic>
    <xdr:clientData/>
  </xdr:twoCellAnchor>
  <xdr:twoCellAnchor>
    <xdr:from>
      <xdr:col>0</xdr:col>
      <xdr:colOff>28575</xdr:colOff>
      <xdr:row>18</xdr:row>
      <xdr:rowOff>161925</xdr:rowOff>
    </xdr:from>
    <xdr:to>
      <xdr:col>6</xdr:col>
      <xdr:colOff>0</xdr:colOff>
      <xdr:row>40</xdr:row>
      <xdr:rowOff>66675</xdr:rowOff>
    </xdr:to>
    <xdr:graphicFrame macro="">
      <xdr:nvGraphicFramePr>
        <xdr:cNvPr id="3" name="Chart 2" descr="Line chart displaying targets for all methods across all years for Indicator 6B.">
          <a:extLst>
            <a:ext uri="{FF2B5EF4-FFF2-40B4-BE49-F238E27FC236}">
              <a16:creationId xmlns:a16="http://schemas.microsoft.com/office/drawing/2014/main" id="{7807FC8B-7B99-47CE-A61B-A8C144FED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30</xdr:row>
      <xdr:rowOff>23812</xdr:rowOff>
    </xdr:from>
    <xdr:to>
      <xdr:col>2</xdr:col>
      <xdr:colOff>1744980</xdr:colOff>
      <xdr:row>51</xdr:row>
      <xdr:rowOff>57150</xdr:rowOff>
    </xdr:to>
    <xdr:graphicFrame macro="">
      <xdr:nvGraphicFramePr>
        <xdr:cNvPr id="3" name="Chart 2" descr="Column chart displaying targets for the Predicting Trend method for Indicator 6B.">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26</xdr:row>
      <xdr:rowOff>23812</xdr:rowOff>
    </xdr:from>
    <xdr:to>
      <xdr:col>2</xdr:col>
      <xdr:colOff>1729741</xdr:colOff>
      <xdr:row>47</xdr:row>
      <xdr:rowOff>57150</xdr:rowOff>
    </xdr:to>
    <xdr:graphicFrame macro="">
      <xdr:nvGraphicFramePr>
        <xdr:cNvPr id="3" name="Chart 2" descr="Column chart displaying targets for the Fixed Percent Decrease method for Indicator 6C.">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26</xdr:row>
      <xdr:rowOff>46672</xdr:rowOff>
    </xdr:from>
    <xdr:to>
      <xdr:col>4</xdr:col>
      <xdr:colOff>0</xdr:colOff>
      <xdr:row>47</xdr:row>
      <xdr:rowOff>80010</xdr:rowOff>
    </xdr:to>
    <xdr:graphicFrame macro="">
      <xdr:nvGraphicFramePr>
        <xdr:cNvPr id="3" name="Chart 2" descr="Column chart displaying targets for the Average [Increase/Decrease] method for Indicator 6C.">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2123873</xdr:colOff>
      <xdr:row>0</xdr:row>
      <xdr:rowOff>657278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47625"/>
          <a:ext cx="2066723" cy="6096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27</xdr:row>
      <xdr:rowOff>49847</xdr:rowOff>
    </xdr:from>
    <xdr:to>
      <xdr:col>3</xdr:col>
      <xdr:colOff>495301</xdr:colOff>
      <xdr:row>48</xdr:row>
      <xdr:rowOff>83185</xdr:rowOff>
    </xdr:to>
    <xdr:graphicFrame macro="">
      <xdr:nvGraphicFramePr>
        <xdr:cNvPr id="3" name="Chart 2" descr="Column chart displaying targets for the Start With the End Goal method for Indicator 6C.">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27</xdr:row>
      <xdr:rowOff>46672</xdr:rowOff>
    </xdr:from>
    <xdr:to>
      <xdr:col>4</xdr:col>
      <xdr:colOff>0</xdr:colOff>
      <xdr:row>48</xdr:row>
      <xdr:rowOff>80010</xdr:rowOff>
    </xdr:to>
    <xdr:graphicFrame macro="">
      <xdr:nvGraphicFramePr>
        <xdr:cNvPr id="3" name="Chart 2" descr="Line chart showing targets for the Accelerated Growth method for Indicator 6C.">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2069898</xdr:colOff>
      <xdr:row>0</xdr:row>
      <xdr:rowOff>609653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2069898" cy="609653"/>
        </a:xfrm>
        <a:prstGeom prst="rect">
          <a:avLst/>
        </a:prstGeom>
      </xdr:spPr>
    </xdr:pic>
    <xdr:clientData/>
  </xdr:twoCellAnchor>
  <xdr:twoCellAnchor>
    <xdr:from>
      <xdr:col>0</xdr:col>
      <xdr:colOff>66675</xdr:colOff>
      <xdr:row>18</xdr:row>
      <xdr:rowOff>161925</xdr:rowOff>
    </xdr:from>
    <xdr:to>
      <xdr:col>6</xdr:col>
      <xdr:colOff>38100</xdr:colOff>
      <xdr:row>40</xdr:row>
      <xdr:rowOff>66675</xdr:rowOff>
    </xdr:to>
    <xdr:graphicFrame macro="">
      <xdr:nvGraphicFramePr>
        <xdr:cNvPr id="3" name="Chart 2" descr="Line chart displaying targets for all methods across all years for Indicator 6C.">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2069898</xdr:colOff>
      <xdr:row>0</xdr:row>
      <xdr:rowOff>609653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66723" cy="609653"/>
        </a:xfrm>
        <a:prstGeom prst="rect">
          <a:avLst/>
        </a:prstGeom>
      </xdr:spPr>
    </xdr:pic>
    <xdr:clientData/>
  </xdr:twoCellAnchor>
  <xdr:twoCellAnchor>
    <xdr:from>
      <xdr:col>0</xdr:col>
      <xdr:colOff>190499</xdr:colOff>
      <xdr:row>13</xdr:row>
      <xdr:rowOff>176211</xdr:rowOff>
    </xdr:from>
    <xdr:to>
      <xdr:col>4</xdr:col>
      <xdr:colOff>180975</xdr:colOff>
      <xdr:row>34</xdr:row>
      <xdr:rowOff>38100</xdr:rowOff>
    </xdr:to>
    <xdr:graphicFrame macro="">
      <xdr:nvGraphicFramePr>
        <xdr:cNvPr id="3" name="Chart 2" descr="Column chart displaying indicator data for five years of historical data for Indicator 6, as entered in historical data entry table.">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30</xdr:row>
      <xdr:rowOff>23812</xdr:rowOff>
    </xdr:from>
    <xdr:to>
      <xdr:col>2</xdr:col>
      <xdr:colOff>1744980</xdr:colOff>
      <xdr:row>51</xdr:row>
      <xdr:rowOff>57150</xdr:rowOff>
    </xdr:to>
    <xdr:graphicFrame macro="">
      <xdr:nvGraphicFramePr>
        <xdr:cNvPr id="3" name="Chart 2" descr="Column chart displaying targets for the Predicting Trend method for Indicator 6.">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1</xdr:colOff>
      <xdr:row>26</xdr:row>
      <xdr:rowOff>23812</xdr:rowOff>
    </xdr:from>
    <xdr:to>
      <xdr:col>2</xdr:col>
      <xdr:colOff>1729741</xdr:colOff>
      <xdr:row>47</xdr:row>
      <xdr:rowOff>57150</xdr:rowOff>
    </xdr:to>
    <xdr:graphicFrame macro="">
      <xdr:nvGraphicFramePr>
        <xdr:cNvPr id="3" name="Chart 2" descr="Column chart displaying targets for the Fixed Percent [Increase/Decrease] method for Indicator 6A.">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26</xdr:row>
      <xdr:rowOff>46672</xdr:rowOff>
    </xdr:from>
    <xdr:to>
      <xdr:col>4</xdr:col>
      <xdr:colOff>0</xdr:colOff>
      <xdr:row>47</xdr:row>
      <xdr:rowOff>80010</xdr:rowOff>
    </xdr:to>
    <xdr:graphicFrame macro="">
      <xdr:nvGraphicFramePr>
        <xdr:cNvPr id="3" name="Chart 2" descr="Column chart displaying targets for the Average Increase method for Indicator 6A.">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27</xdr:row>
      <xdr:rowOff>46672</xdr:rowOff>
    </xdr:from>
    <xdr:to>
      <xdr:col>4</xdr:col>
      <xdr:colOff>0</xdr:colOff>
      <xdr:row>48</xdr:row>
      <xdr:rowOff>80010</xdr:rowOff>
    </xdr:to>
    <xdr:graphicFrame macro="">
      <xdr:nvGraphicFramePr>
        <xdr:cNvPr id="3" name="Chart 2" descr="Column chart displaying targets for the Start With the End Goal method for Indicator 6A.">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27</xdr:row>
      <xdr:rowOff>46672</xdr:rowOff>
    </xdr:from>
    <xdr:to>
      <xdr:col>4</xdr:col>
      <xdr:colOff>0</xdr:colOff>
      <xdr:row>48</xdr:row>
      <xdr:rowOff>80010</xdr:rowOff>
    </xdr:to>
    <xdr:graphicFrame macro="">
      <xdr:nvGraphicFramePr>
        <xdr:cNvPr id="3" name="Chart 2" descr="Line chart showing targets for the Accelerated Growth method for Indicator 6A.">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s_/Google%20Drive/Documents/Westat/Preschool%20Environments%20Calculator%20and%20Data%20Analysis%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LEAs and Regions"/>
      <sheetName val="Codes and Targets"/>
      <sheetName val="Raw Data"/>
      <sheetName val="Pivot Table"/>
      <sheetName val="LEA-Level Data"/>
      <sheetName val="District Helper variable"/>
      <sheetName val="District Calculations"/>
      <sheetName val="Region-Level Data"/>
      <sheetName val="State Charts"/>
      <sheetName val="LEA Charts"/>
      <sheetName val="Region Charts"/>
      <sheetName val="Region Helper variable"/>
      <sheetName val="Region Calculations"/>
    </sheetNames>
    <sheetDataSet>
      <sheetData sheetId="0" refreshError="1"/>
      <sheetData sheetId="1">
        <row r="2">
          <cell r="A2" t="str">
            <v>List all of the local education agencies (LEAs) in your state in the table below (up to 1200)</v>
          </cell>
          <cell r="F2" t="str">
            <v>List all of the regional or intermediary units in your state in the table below (up to 400). Also list LEAs that are not part of a regional or intermediary unit.</v>
          </cell>
        </row>
        <row r="3">
          <cell r="A3" t="str">
            <v>LEA name</v>
          </cell>
          <cell r="F3" t="str">
            <v>Regional or intermediary unit</v>
          </cell>
        </row>
        <row r="4">
          <cell r="A4"/>
          <cell r="F4"/>
        </row>
        <row r="5">
          <cell r="A5"/>
          <cell r="F5"/>
        </row>
        <row r="6">
          <cell r="A6"/>
          <cell r="F6"/>
        </row>
        <row r="7">
          <cell r="A7"/>
          <cell r="F7"/>
        </row>
        <row r="8">
          <cell r="A8"/>
          <cell r="F8"/>
        </row>
        <row r="9">
          <cell r="A9"/>
          <cell r="F9"/>
        </row>
        <row r="10">
          <cell r="A10"/>
          <cell r="F10"/>
        </row>
        <row r="11">
          <cell r="A11"/>
          <cell r="F11"/>
        </row>
        <row r="12">
          <cell r="A12"/>
          <cell r="F12"/>
        </row>
        <row r="13">
          <cell r="A13"/>
          <cell r="F13"/>
        </row>
        <row r="14">
          <cell r="A14"/>
          <cell r="F14"/>
        </row>
        <row r="15">
          <cell r="A15"/>
          <cell r="F15"/>
        </row>
        <row r="16">
          <cell r="A16"/>
          <cell r="F16"/>
        </row>
        <row r="17">
          <cell r="A17"/>
          <cell r="F17"/>
        </row>
        <row r="18">
          <cell r="A18"/>
          <cell r="F18"/>
        </row>
        <row r="19">
          <cell r="A19"/>
          <cell r="F19"/>
        </row>
        <row r="20">
          <cell r="A20"/>
          <cell r="F20"/>
        </row>
        <row r="21">
          <cell r="A21"/>
          <cell r="F21"/>
        </row>
        <row r="22">
          <cell r="A22"/>
          <cell r="F22"/>
        </row>
        <row r="23">
          <cell r="A23"/>
          <cell r="F23"/>
        </row>
        <row r="24">
          <cell r="A24"/>
          <cell r="F24"/>
        </row>
        <row r="25">
          <cell r="A25"/>
          <cell r="F25"/>
        </row>
        <row r="26">
          <cell r="A26"/>
          <cell r="F26"/>
        </row>
        <row r="27">
          <cell r="A27"/>
          <cell r="F27"/>
        </row>
        <row r="28">
          <cell r="A28"/>
          <cell r="F28"/>
        </row>
        <row r="29">
          <cell r="A29"/>
          <cell r="F29"/>
        </row>
        <row r="30">
          <cell r="A30"/>
          <cell r="F30"/>
        </row>
        <row r="31">
          <cell r="A31"/>
          <cell r="F31"/>
        </row>
        <row r="32">
          <cell r="A32"/>
          <cell r="F32"/>
        </row>
        <row r="33">
          <cell r="A33"/>
          <cell r="F33"/>
        </row>
        <row r="34">
          <cell r="A34"/>
          <cell r="F34"/>
        </row>
        <row r="35">
          <cell r="A35"/>
          <cell r="F35"/>
        </row>
        <row r="36">
          <cell r="A36"/>
          <cell r="F36"/>
        </row>
        <row r="37">
          <cell r="A37"/>
          <cell r="F37"/>
        </row>
        <row r="38">
          <cell r="A38"/>
          <cell r="F38"/>
        </row>
        <row r="39">
          <cell r="A39"/>
          <cell r="F39"/>
        </row>
        <row r="40">
          <cell r="A40"/>
          <cell r="F40"/>
        </row>
        <row r="41">
          <cell r="A41"/>
          <cell r="F41"/>
        </row>
        <row r="42">
          <cell r="A42"/>
          <cell r="F42"/>
        </row>
        <row r="43">
          <cell r="A43"/>
          <cell r="F43"/>
        </row>
        <row r="44">
          <cell r="A44"/>
          <cell r="F44"/>
        </row>
        <row r="45">
          <cell r="A45"/>
          <cell r="F45"/>
        </row>
        <row r="46">
          <cell r="A46"/>
          <cell r="F46"/>
        </row>
        <row r="47">
          <cell r="A47"/>
          <cell r="F47"/>
        </row>
        <row r="48">
          <cell r="A48"/>
          <cell r="F48"/>
        </row>
        <row r="49">
          <cell r="A49"/>
          <cell r="F49"/>
        </row>
        <row r="50">
          <cell r="A50"/>
          <cell r="F50"/>
        </row>
        <row r="51">
          <cell r="A51"/>
          <cell r="F51"/>
        </row>
        <row r="52">
          <cell r="A52"/>
          <cell r="F52"/>
        </row>
        <row r="53">
          <cell r="A53"/>
          <cell r="F53"/>
        </row>
        <row r="54">
          <cell r="A54"/>
          <cell r="F54"/>
        </row>
        <row r="55">
          <cell r="A55"/>
          <cell r="F55"/>
        </row>
        <row r="56">
          <cell r="A56"/>
          <cell r="F56"/>
        </row>
        <row r="57">
          <cell r="A57"/>
          <cell r="F57"/>
        </row>
        <row r="58">
          <cell r="A58"/>
          <cell r="F58"/>
        </row>
        <row r="59">
          <cell r="A59"/>
          <cell r="F59"/>
        </row>
        <row r="60">
          <cell r="A60"/>
          <cell r="F60"/>
        </row>
        <row r="61">
          <cell r="A61"/>
          <cell r="F61"/>
        </row>
        <row r="62">
          <cell r="A62"/>
          <cell r="F62"/>
        </row>
        <row r="63">
          <cell r="A63"/>
          <cell r="F63"/>
        </row>
        <row r="64">
          <cell r="A64"/>
          <cell r="F64"/>
        </row>
        <row r="65">
          <cell r="A65"/>
          <cell r="F65"/>
        </row>
        <row r="66">
          <cell r="A66"/>
          <cell r="F66"/>
        </row>
        <row r="67">
          <cell r="A67"/>
          <cell r="F67"/>
        </row>
        <row r="68">
          <cell r="A68"/>
          <cell r="F68"/>
        </row>
        <row r="69">
          <cell r="A69"/>
          <cell r="F69"/>
        </row>
        <row r="70">
          <cell r="A70"/>
          <cell r="F70"/>
        </row>
        <row r="71">
          <cell r="A71"/>
          <cell r="F71"/>
        </row>
        <row r="72">
          <cell r="A72"/>
          <cell r="F72"/>
        </row>
        <row r="73">
          <cell r="A73"/>
          <cell r="F73"/>
        </row>
        <row r="74">
          <cell r="A74"/>
          <cell r="F74"/>
        </row>
        <row r="75">
          <cell r="A75"/>
          <cell r="F75"/>
        </row>
        <row r="76">
          <cell r="A76"/>
          <cell r="F76"/>
        </row>
        <row r="77">
          <cell r="A77"/>
          <cell r="F77"/>
        </row>
        <row r="78">
          <cell r="A78"/>
          <cell r="F78"/>
        </row>
        <row r="79">
          <cell r="A79"/>
          <cell r="F79"/>
        </row>
        <row r="80">
          <cell r="A80"/>
          <cell r="F80"/>
        </row>
        <row r="81">
          <cell r="A81"/>
          <cell r="F81"/>
        </row>
        <row r="82">
          <cell r="A82"/>
          <cell r="F82"/>
        </row>
        <row r="83">
          <cell r="A83"/>
          <cell r="F83"/>
        </row>
        <row r="84">
          <cell r="A84"/>
          <cell r="F84"/>
        </row>
        <row r="85">
          <cell r="A85"/>
          <cell r="F85"/>
        </row>
        <row r="86">
          <cell r="A86"/>
          <cell r="F86"/>
        </row>
        <row r="87">
          <cell r="A87"/>
          <cell r="F87"/>
        </row>
        <row r="88">
          <cell r="A88"/>
          <cell r="F88"/>
        </row>
        <row r="89">
          <cell r="A89"/>
          <cell r="F89"/>
        </row>
        <row r="90">
          <cell r="A90"/>
          <cell r="F90"/>
        </row>
        <row r="91">
          <cell r="A91"/>
          <cell r="F91"/>
        </row>
        <row r="92">
          <cell r="A92"/>
          <cell r="F92"/>
        </row>
        <row r="93">
          <cell r="A93"/>
          <cell r="F93"/>
        </row>
        <row r="94">
          <cell r="A94"/>
          <cell r="F94"/>
        </row>
        <row r="95">
          <cell r="A95"/>
          <cell r="F95"/>
        </row>
        <row r="96">
          <cell r="A96"/>
          <cell r="F96"/>
        </row>
        <row r="97">
          <cell r="A97"/>
          <cell r="F97"/>
        </row>
        <row r="98">
          <cell r="A98"/>
          <cell r="F98"/>
        </row>
        <row r="99">
          <cell r="A99"/>
          <cell r="F99"/>
        </row>
        <row r="100">
          <cell r="A100"/>
          <cell r="F100"/>
        </row>
        <row r="101">
          <cell r="A101"/>
          <cell r="F101"/>
        </row>
        <row r="102">
          <cell r="A102"/>
          <cell r="F102"/>
        </row>
        <row r="103">
          <cell r="A103"/>
          <cell r="F103"/>
        </row>
        <row r="104">
          <cell r="A104"/>
          <cell r="F104"/>
        </row>
        <row r="105">
          <cell r="A105"/>
          <cell r="F105"/>
        </row>
        <row r="106">
          <cell r="A106"/>
          <cell r="F106"/>
        </row>
        <row r="107">
          <cell r="A107"/>
          <cell r="F107"/>
        </row>
        <row r="108">
          <cell r="A108"/>
          <cell r="F108"/>
        </row>
        <row r="109">
          <cell r="A109"/>
          <cell r="F109"/>
        </row>
        <row r="110">
          <cell r="A110"/>
          <cell r="F110"/>
        </row>
        <row r="111">
          <cell r="A111"/>
          <cell r="F111"/>
        </row>
        <row r="112">
          <cell r="A112"/>
          <cell r="F112"/>
        </row>
        <row r="113">
          <cell r="A113"/>
          <cell r="F113"/>
        </row>
        <row r="114">
          <cell r="A114"/>
          <cell r="F114"/>
        </row>
        <row r="115">
          <cell r="A115"/>
          <cell r="F115"/>
        </row>
        <row r="116">
          <cell r="A116"/>
          <cell r="F116"/>
        </row>
        <row r="117">
          <cell r="A117"/>
          <cell r="F117"/>
        </row>
        <row r="118">
          <cell r="A118"/>
          <cell r="F118"/>
        </row>
        <row r="119">
          <cell r="A119"/>
          <cell r="F119"/>
        </row>
        <row r="120">
          <cell r="A120"/>
          <cell r="F120"/>
        </row>
        <row r="121">
          <cell r="A121"/>
          <cell r="F121"/>
        </row>
        <row r="122">
          <cell r="A122"/>
          <cell r="F122"/>
        </row>
        <row r="123">
          <cell r="A123"/>
          <cell r="F123"/>
        </row>
        <row r="124">
          <cell r="A124"/>
          <cell r="F124"/>
        </row>
        <row r="125">
          <cell r="A125"/>
          <cell r="F125"/>
        </row>
        <row r="126">
          <cell r="A126"/>
          <cell r="F126"/>
        </row>
        <row r="127">
          <cell r="A127"/>
          <cell r="F127"/>
        </row>
        <row r="128">
          <cell r="A128"/>
          <cell r="F128"/>
        </row>
        <row r="129">
          <cell r="A129"/>
          <cell r="F129"/>
        </row>
        <row r="130">
          <cell r="A130"/>
          <cell r="F130"/>
        </row>
        <row r="131">
          <cell r="A131"/>
          <cell r="F131"/>
        </row>
        <row r="132">
          <cell r="A132"/>
          <cell r="F132"/>
        </row>
        <row r="133">
          <cell r="A133"/>
          <cell r="F133"/>
        </row>
        <row r="134">
          <cell r="A134"/>
          <cell r="F134"/>
        </row>
        <row r="135">
          <cell r="A135"/>
          <cell r="F135"/>
        </row>
        <row r="136">
          <cell r="A136"/>
          <cell r="F136"/>
        </row>
        <row r="137">
          <cell r="A137"/>
          <cell r="F137"/>
        </row>
        <row r="138">
          <cell r="A138"/>
          <cell r="F138"/>
        </row>
        <row r="139">
          <cell r="A139"/>
          <cell r="F139"/>
        </row>
        <row r="140">
          <cell r="A140"/>
          <cell r="F140"/>
        </row>
        <row r="141">
          <cell r="A141"/>
          <cell r="F141"/>
        </row>
        <row r="142">
          <cell r="A142"/>
          <cell r="F142"/>
        </row>
        <row r="143">
          <cell r="A143"/>
          <cell r="F143"/>
        </row>
        <row r="144">
          <cell r="A144"/>
          <cell r="F144"/>
        </row>
        <row r="145">
          <cell r="A145"/>
          <cell r="F145"/>
        </row>
        <row r="146">
          <cell r="A146"/>
          <cell r="F146"/>
        </row>
        <row r="147">
          <cell r="A147"/>
          <cell r="F147"/>
        </row>
        <row r="148">
          <cell r="A148"/>
          <cell r="F148"/>
        </row>
        <row r="149">
          <cell r="A149"/>
          <cell r="F149"/>
        </row>
        <row r="150">
          <cell r="A150"/>
          <cell r="F150"/>
        </row>
        <row r="151">
          <cell r="A151"/>
          <cell r="F151"/>
        </row>
        <row r="152">
          <cell r="A152"/>
          <cell r="F152"/>
        </row>
        <row r="153">
          <cell r="A153"/>
          <cell r="F153"/>
        </row>
        <row r="154">
          <cell r="A154"/>
          <cell r="F154"/>
        </row>
        <row r="155">
          <cell r="A155"/>
          <cell r="F155"/>
        </row>
        <row r="156">
          <cell r="A156"/>
          <cell r="F156"/>
        </row>
        <row r="157">
          <cell r="A157"/>
          <cell r="F157"/>
        </row>
        <row r="158">
          <cell r="A158"/>
          <cell r="F158"/>
        </row>
        <row r="159">
          <cell r="A159"/>
          <cell r="F159"/>
        </row>
        <row r="160">
          <cell r="A160"/>
          <cell r="F160"/>
        </row>
        <row r="161">
          <cell r="A161"/>
          <cell r="F161"/>
        </row>
        <row r="162">
          <cell r="A162"/>
          <cell r="F162"/>
        </row>
        <row r="163">
          <cell r="A163"/>
          <cell r="F163"/>
        </row>
        <row r="164">
          <cell r="A164"/>
          <cell r="F164"/>
        </row>
        <row r="165">
          <cell r="A165"/>
          <cell r="F165"/>
        </row>
        <row r="166">
          <cell r="A166"/>
          <cell r="F166"/>
        </row>
        <row r="167">
          <cell r="A167"/>
          <cell r="F167"/>
        </row>
        <row r="168">
          <cell r="A168"/>
          <cell r="F168"/>
        </row>
        <row r="169">
          <cell r="A169"/>
          <cell r="F169"/>
        </row>
        <row r="170">
          <cell r="A170"/>
          <cell r="F170"/>
        </row>
        <row r="171">
          <cell r="A171"/>
          <cell r="F171"/>
        </row>
        <row r="172">
          <cell r="A172"/>
          <cell r="F172"/>
        </row>
        <row r="173">
          <cell r="A173"/>
          <cell r="F173"/>
        </row>
        <row r="174">
          <cell r="A174"/>
          <cell r="F174"/>
        </row>
        <row r="175">
          <cell r="A175"/>
          <cell r="F175"/>
        </row>
        <row r="176">
          <cell r="A176"/>
          <cell r="F176"/>
        </row>
        <row r="177">
          <cell r="A177"/>
          <cell r="F177"/>
        </row>
        <row r="178">
          <cell r="A178"/>
          <cell r="F178"/>
        </row>
        <row r="179">
          <cell r="A179"/>
          <cell r="F179"/>
        </row>
        <row r="180">
          <cell r="A180"/>
          <cell r="F180"/>
        </row>
        <row r="181">
          <cell r="A181"/>
          <cell r="F181"/>
        </row>
        <row r="182">
          <cell r="A182"/>
          <cell r="F182"/>
        </row>
        <row r="183">
          <cell r="A183"/>
          <cell r="F183"/>
        </row>
        <row r="184">
          <cell r="A184"/>
          <cell r="F184"/>
        </row>
        <row r="185">
          <cell r="A185"/>
          <cell r="F185"/>
        </row>
        <row r="186">
          <cell r="A186"/>
          <cell r="F186"/>
        </row>
        <row r="187">
          <cell r="A187"/>
          <cell r="F187"/>
        </row>
        <row r="188">
          <cell r="A188"/>
          <cell r="F188"/>
        </row>
        <row r="189">
          <cell r="A189"/>
          <cell r="F189"/>
        </row>
        <row r="190">
          <cell r="A190"/>
          <cell r="F190"/>
        </row>
        <row r="191">
          <cell r="A191"/>
          <cell r="F191"/>
        </row>
        <row r="192">
          <cell r="A192"/>
          <cell r="F192"/>
        </row>
        <row r="193">
          <cell r="A193"/>
          <cell r="F193"/>
        </row>
        <row r="194">
          <cell r="A194"/>
          <cell r="F194"/>
        </row>
        <row r="195">
          <cell r="A195"/>
          <cell r="F195"/>
        </row>
        <row r="196">
          <cell r="A196"/>
          <cell r="F196"/>
        </row>
        <row r="197">
          <cell r="A197"/>
          <cell r="F197"/>
        </row>
        <row r="198">
          <cell r="A198"/>
          <cell r="F198"/>
        </row>
        <row r="199">
          <cell r="A199"/>
          <cell r="F199"/>
        </row>
        <row r="200">
          <cell r="A200"/>
          <cell r="F200"/>
        </row>
        <row r="201">
          <cell r="A201"/>
          <cell r="F201"/>
        </row>
        <row r="202">
          <cell r="A202"/>
          <cell r="F202"/>
        </row>
        <row r="203">
          <cell r="A203"/>
          <cell r="F203"/>
        </row>
        <row r="204">
          <cell r="A204"/>
          <cell r="F204"/>
        </row>
        <row r="205">
          <cell r="A205"/>
          <cell r="F205"/>
        </row>
        <row r="206">
          <cell r="A206"/>
          <cell r="F206"/>
        </row>
        <row r="207">
          <cell r="A207"/>
          <cell r="F207"/>
        </row>
        <row r="208">
          <cell r="A208"/>
          <cell r="F208"/>
        </row>
        <row r="209">
          <cell r="A209"/>
          <cell r="F209"/>
        </row>
        <row r="210">
          <cell r="A210"/>
          <cell r="F210"/>
        </row>
        <row r="211">
          <cell r="A211"/>
          <cell r="F211"/>
        </row>
        <row r="212">
          <cell r="A212"/>
          <cell r="F212"/>
        </row>
        <row r="213">
          <cell r="A213"/>
          <cell r="F213"/>
        </row>
        <row r="214">
          <cell r="A214"/>
          <cell r="F214"/>
        </row>
        <row r="215">
          <cell r="A215"/>
          <cell r="F215"/>
        </row>
        <row r="216">
          <cell r="A216"/>
          <cell r="F216"/>
        </row>
        <row r="217">
          <cell r="A217"/>
          <cell r="F217"/>
        </row>
        <row r="218">
          <cell r="A218"/>
          <cell r="F218"/>
        </row>
        <row r="219">
          <cell r="A219"/>
          <cell r="F219"/>
        </row>
        <row r="220">
          <cell r="A220"/>
          <cell r="F220"/>
        </row>
        <row r="221">
          <cell r="A221"/>
          <cell r="F221"/>
        </row>
        <row r="222">
          <cell r="A222"/>
          <cell r="F222"/>
        </row>
        <row r="223">
          <cell r="A223"/>
          <cell r="F223"/>
        </row>
        <row r="224">
          <cell r="A224"/>
          <cell r="F224"/>
        </row>
        <row r="225">
          <cell r="A225"/>
          <cell r="F225"/>
        </row>
        <row r="226">
          <cell r="A226"/>
          <cell r="F226"/>
        </row>
        <row r="227">
          <cell r="A227"/>
          <cell r="F227"/>
        </row>
        <row r="228">
          <cell r="A228"/>
          <cell r="F228"/>
        </row>
        <row r="229">
          <cell r="A229"/>
          <cell r="F229"/>
        </row>
        <row r="230">
          <cell r="A230"/>
          <cell r="F230"/>
        </row>
        <row r="231">
          <cell r="A231"/>
          <cell r="F231"/>
        </row>
        <row r="232">
          <cell r="A232"/>
          <cell r="F232"/>
        </row>
        <row r="233">
          <cell r="A233"/>
          <cell r="F233"/>
        </row>
        <row r="234">
          <cell r="A234"/>
          <cell r="F234"/>
        </row>
        <row r="235">
          <cell r="A235"/>
          <cell r="F235"/>
        </row>
        <row r="236">
          <cell r="A236"/>
          <cell r="F236"/>
        </row>
        <row r="237">
          <cell r="A237"/>
          <cell r="F237"/>
        </row>
        <row r="238">
          <cell r="A238"/>
          <cell r="F238"/>
        </row>
        <row r="239">
          <cell r="A239"/>
          <cell r="F239"/>
        </row>
        <row r="240">
          <cell r="A240"/>
          <cell r="F240"/>
        </row>
        <row r="241">
          <cell r="A241"/>
          <cell r="F241"/>
        </row>
        <row r="242">
          <cell r="A242"/>
          <cell r="F242"/>
        </row>
        <row r="243">
          <cell r="A243"/>
          <cell r="F243"/>
        </row>
        <row r="244">
          <cell r="A244"/>
          <cell r="F244"/>
        </row>
        <row r="245">
          <cell r="A245"/>
          <cell r="F245"/>
        </row>
        <row r="246">
          <cell r="A246"/>
          <cell r="F246"/>
        </row>
        <row r="247">
          <cell r="A247"/>
          <cell r="F247"/>
        </row>
        <row r="248">
          <cell r="A248"/>
          <cell r="F248"/>
        </row>
        <row r="249">
          <cell r="A249"/>
          <cell r="F249"/>
        </row>
        <row r="250">
          <cell r="A250"/>
          <cell r="F250"/>
        </row>
        <row r="251">
          <cell r="A251"/>
          <cell r="F251"/>
        </row>
        <row r="252">
          <cell r="A252"/>
          <cell r="F252"/>
        </row>
        <row r="253">
          <cell r="A253"/>
          <cell r="F253"/>
        </row>
        <row r="254">
          <cell r="A254"/>
          <cell r="F254"/>
        </row>
        <row r="255">
          <cell r="A255"/>
          <cell r="F255"/>
        </row>
        <row r="256">
          <cell r="A256"/>
          <cell r="F256"/>
        </row>
        <row r="257">
          <cell r="A257"/>
          <cell r="F257"/>
        </row>
        <row r="258">
          <cell r="A258"/>
          <cell r="F258"/>
        </row>
        <row r="259">
          <cell r="A259"/>
          <cell r="F259"/>
        </row>
        <row r="260">
          <cell r="A260"/>
          <cell r="F260"/>
        </row>
        <row r="261">
          <cell r="A261"/>
          <cell r="F261"/>
        </row>
        <row r="262">
          <cell r="A262"/>
          <cell r="F262"/>
        </row>
        <row r="263">
          <cell r="A263"/>
          <cell r="F263"/>
        </row>
        <row r="264">
          <cell r="A264"/>
          <cell r="F264"/>
        </row>
        <row r="265">
          <cell r="A265"/>
          <cell r="F265"/>
        </row>
        <row r="266">
          <cell r="A266"/>
          <cell r="F266"/>
        </row>
        <row r="267">
          <cell r="A267"/>
          <cell r="F267"/>
        </row>
        <row r="268">
          <cell r="A268"/>
          <cell r="F268"/>
        </row>
        <row r="269">
          <cell r="A269"/>
          <cell r="F269"/>
        </row>
        <row r="270">
          <cell r="A270"/>
          <cell r="F270"/>
        </row>
        <row r="271">
          <cell r="A271"/>
          <cell r="F271"/>
        </row>
        <row r="272">
          <cell r="A272"/>
          <cell r="F272"/>
        </row>
        <row r="273">
          <cell r="A273"/>
          <cell r="F273"/>
        </row>
        <row r="274">
          <cell r="A274"/>
          <cell r="F274"/>
        </row>
        <row r="275">
          <cell r="A275"/>
          <cell r="F275"/>
        </row>
        <row r="276">
          <cell r="A276"/>
          <cell r="F276"/>
        </row>
        <row r="277">
          <cell r="A277"/>
          <cell r="F277"/>
        </row>
        <row r="278">
          <cell r="A278"/>
          <cell r="F278"/>
        </row>
        <row r="279">
          <cell r="A279"/>
          <cell r="F279"/>
        </row>
        <row r="280">
          <cell r="A280"/>
          <cell r="F280"/>
        </row>
        <row r="281">
          <cell r="A281"/>
          <cell r="F281"/>
        </row>
        <row r="282">
          <cell r="A282"/>
          <cell r="F282"/>
        </row>
        <row r="283">
          <cell r="A283"/>
          <cell r="F283"/>
        </row>
        <row r="284">
          <cell r="A284"/>
          <cell r="F284"/>
        </row>
        <row r="285">
          <cell r="A285"/>
          <cell r="F285"/>
        </row>
        <row r="286">
          <cell r="A286"/>
          <cell r="F286"/>
        </row>
        <row r="287">
          <cell r="A287"/>
          <cell r="F287"/>
        </row>
        <row r="288">
          <cell r="A288"/>
          <cell r="F288"/>
        </row>
        <row r="289">
          <cell r="A289"/>
          <cell r="F289"/>
        </row>
        <row r="290">
          <cell r="A290"/>
          <cell r="F290"/>
        </row>
        <row r="291">
          <cell r="A291"/>
          <cell r="F291"/>
        </row>
        <row r="292">
          <cell r="A292"/>
          <cell r="F292"/>
        </row>
        <row r="293">
          <cell r="A293"/>
          <cell r="F293"/>
        </row>
        <row r="294">
          <cell r="A294"/>
          <cell r="F294"/>
        </row>
        <row r="295">
          <cell r="A295"/>
          <cell r="F295"/>
        </row>
        <row r="296">
          <cell r="A296"/>
          <cell r="F296"/>
        </row>
        <row r="297">
          <cell r="A297"/>
          <cell r="F297"/>
        </row>
        <row r="298">
          <cell r="A298"/>
          <cell r="F298"/>
        </row>
        <row r="299">
          <cell r="A299"/>
          <cell r="F299"/>
        </row>
        <row r="300">
          <cell r="A300"/>
          <cell r="F300"/>
        </row>
        <row r="301">
          <cell r="A301"/>
          <cell r="F301"/>
        </row>
        <row r="302">
          <cell r="A302"/>
          <cell r="F302"/>
        </row>
        <row r="303">
          <cell r="A303"/>
          <cell r="F303"/>
        </row>
        <row r="304">
          <cell r="A304"/>
          <cell r="F304"/>
        </row>
        <row r="305">
          <cell r="A305"/>
          <cell r="F305"/>
        </row>
        <row r="306">
          <cell r="A306"/>
          <cell r="F306"/>
        </row>
        <row r="307">
          <cell r="A307"/>
          <cell r="F307"/>
        </row>
        <row r="308">
          <cell r="A308"/>
          <cell r="F308"/>
        </row>
        <row r="309">
          <cell r="A309"/>
          <cell r="F309"/>
        </row>
        <row r="310">
          <cell r="A310"/>
          <cell r="F310"/>
        </row>
        <row r="311">
          <cell r="A311"/>
          <cell r="F311"/>
        </row>
        <row r="312">
          <cell r="A312"/>
          <cell r="F312"/>
        </row>
        <row r="313">
          <cell r="A313"/>
          <cell r="F313"/>
        </row>
        <row r="314">
          <cell r="A314"/>
          <cell r="F314"/>
        </row>
        <row r="315">
          <cell r="A315"/>
          <cell r="F315"/>
        </row>
        <row r="316">
          <cell r="A316"/>
          <cell r="F316"/>
        </row>
        <row r="317">
          <cell r="A317"/>
          <cell r="F317"/>
        </row>
        <row r="318">
          <cell r="A318"/>
          <cell r="F318"/>
        </row>
        <row r="319">
          <cell r="A319"/>
          <cell r="F319"/>
        </row>
        <row r="320">
          <cell r="A320"/>
          <cell r="F320"/>
        </row>
        <row r="321">
          <cell r="A321"/>
          <cell r="F321"/>
        </row>
        <row r="322">
          <cell r="A322"/>
          <cell r="F322"/>
        </row>
        <row r="323">
          <cell r="A323"/>
          <cell r="F323"/>
        </row>
        <row r="324">
          <cell r="A324"/>
          <cell r="F324"/>
        </row>
        <row r="325">
          <cell r="A325"/>
          <cell r="F325"/>
        </row>
        <row r="326">
          <cell r="A326"/>
          <cell r="F326"/>
        </row>
        <row r="327">
          <cell r="A327"/>
          <cell r="F327"/>
        </row>
        <row r="328">
          <cell r="A328"/>
          <cell r="F328"/>
        </row>
        <row r="329">
          <cell r="A329"/>
          <cell r="F329"/>
        </row>
        <row r="330">
          <cell r="A330"/>
          <cell r="F330"/>
        </row>
        <row r="331">
          <cell r="A331"/>
          <cell r="F331"/>
        </row>
        <row r="332">
          <cell r="A332"/>
          <cell r="F332"/>
        </row>
        <row r="333">
          <cell r="A333"/>
          <cell r="F333"/>
        </row>
        <row r="334">
          <cell r="A334"/>
          <cell r="F334"/>
        </row>
        <row r="335">
          <cell r="A335"/>
          <cell r="F335"/>
        </row>
        <row r="336">
          <cell r="A336"/>
          <cell r="F336"/>
        </row>
        <row r="337">
          <cell r="A337"/>
          <cell r="F337"/>
        </row>
        <row r="338">
          <cell r="A338"/>
          <cell r="F338"/>
        </row>
        <row r="339">
          <cell r="A339"/>
          <cell r="F339"/>
        </row>
        <row r="340">
          <cell r="A340"/>
          <cell r="F340"/>
        </row>
        <row r="341">
          <cell r="A341"/>
          <cell r="F341"/>
        </row>
        <row r="342">
          <cell r="A342"/>
          <cell r="F342"/>
        </row>
        <row r="343">
          <cell r="A343"/>
          <cell r="F343"/>
        </row>
        <row r="344">
          <cell r="A344"/>
          <cell r="F344"/>
        </row>
        <row r="345">
          <cell r="A345"/>
          <cell r="F345"/>
        </row>
        <row r="346">
          <cell r="A346"/>
          <cell r="F346"/>
        </row>
        <row r="347">
          <cell r="A347"/>
          <cell r="F347"/>
        </row>
        <row r="348">
          <cell r="A348"/>
          <cell r="F348"/>
        </row>
        <row r="349">
          <cell r="A349"/>
          <cell r="F349"/>
        </row>
        <row r="350">
          <cell r="A350"/>
          <cell r="F350"/>
        </row>
        <row r="351">
          <cell r="A351"/>
          <cell r="F351"/>
        </row>
        <row r="352">
          <cell r="A352"/>
          <cell r="F352"/>
        </row>
        <row r="353">
          <cell r="A353"/>
          <cell r="F353"/>
        </row>
        <row r="354">
          <cell r="A354"/>
          <cell r="F354"/>
        </row>
        <row r="355">
          <cell r="A355"/>
          <cell r="F355"/>
        </row>
        <row r="356">
          <cell r="A356"/>
          <cell r="F356"/>
        </row>
        <row r="357">
          <cell r="A357"/>
          <cell r="F357"/>
        </row>
        <row r="358">
          <cell r="A358"/>
          <cell r="F358"/>
        </row>
        <row r="359">
          <cell r="A359"/>
          <cell r="F359"/>
        </row>
        <row r="360">
          <cell r="A360"/>
          <cell r="F360"/>
        </row>
        <row r="361">
          <cell r="A361"/>
          <cell r="F361"/>
        </row>
        <row r="362">
          <cell r="A362"/>
          <cell r="F362"/>
        </row>
        <row r="363">
          <cell r="A363"/>
          <cell r="F363"/>
        </row>
        <row r="364">
          <cell r="A364"/>
          <cell r="F364"/>
        </row>
        <row r="365">
          <cell r="A365"/>
          <cell r="F365"/>
        </row>
        <row r="366">
          <cell r="A366"/>
          <cell r="F366"/>
        </row>
        <row r="367">
          <cell r="A367"/>
          <cell r="F367"/>
        </row>
        <row r="368">
          <cell r="A368"/>
          <cell r="F368"/>
        </row>
        <row r="369">
          <cell r="A369"/>
          <cell r="F369"/>
        </row>
        <row r="370">
          <cell r="A370"/>
          <cell r="F370"/>
        </row>
        <row r="371">
          <cell r="A371"/>
          <cell r="F371"/>
        </row>
        <row r="372">
          <cell r="A372"/>
          <cell r="F372"/>
        </row>
        <row r="373">
          <cell r="A373"/>
          <cell r="F373"/>
        </row>
        <row r="374">
          <cell r="A374"/>
          <cell r="F374"/>
        </row>
        <row r="375">
          <cell r="A375"/>
          <cell r="F375"/>
        </row>
        <row r="376">
          <cell r="A376"/>
          <cell r="F376"/>
        </row>
        <row r="377">
          <cell r="A377"/>
          <cell r="F377"/>
        </row>
        <row r="378">
          <cell r="A378"/>
          <cell r="F378"/>
        </row>
        <row r="379">
          <cell r="A379"/>
          <cell r="F379"/>
        </row>
        <row r="380">
          <cell r="A380"/>
          <cell r="F380"/>
        </row>
        <row r="381">
          <cell r="A381"/>
          <cell r="F381"/>
        </row>
        <row r="382">
          <cell r="A382"/>
          <cell r="F382"/>
        </row>
        <row r="383">
          <cell r="A383"/>
          <cell r="F383"/>
        </row>
        <row r="384">
          <cell r="A384"/>
          <cell r="F384"/>
        </row>
        <row r="385">
          <cell r="A385"/>
          <cell r="F385"/>
        </row>
        <row r="386">
          <cell r="A386"/>
          <cell r="F386"/>
        </row>
        <row r="387">
          <cell r="A387"/>
          <cell r="F387"/>
        </row>
        <row r="388">
          <cell r="A388"/>
          <cell r="F388"/>
        </row>
        <row r="389">
          <cell r="A389"/>
          <cell r="F389"/>
        </row>
        <row r="390">
          <cell r="A390"/>
          <cell r="F390"/>
        </row>
        <row r="391">
          <cell r="A391"/>
          <cell r="F391"/>
        </row>
        <row r="392">
          <cell r="A392"/>
          <cell r="F392"/>
        </row>
        <row r="393">
          <cell r="A393"/>
          <cell r="F393"/>
        </row>
        <row r="394">
          <cell r="A394"/>
          <cell r="F394"/>
        </row>
        <row r="395">
          <cell r="A395"/>
          <cell r="F395"/>
        </row>
        <row r="396">
          <cell r="A396"/>
          <cell r="F396"/>
        </row>
        <row r="397">
          <cell r="A397"/>
          <cell r="F397"/>
        </row>
        <row r="398">
          <cell r="A398"/>
          <cell r="F398"/>
        </row>
        <row r="399">
          <cell r="A399"/>
          <cell r="F399"/>
        </row>
        <row r="400">
          <cell r="A400"/>
          <cell r="F400"/>
        </row>
        <row r="401">
          <cell r="A401"/>
          <cell r="F401"/>
        </row>
        <row r="402">
          <cell r="A402"/>
          <cell r="F402"/>
        </row>
        <row r="403">
          <cell r="A403"/>
          <cell r="F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row r="1001">
          <cell r="A1001"/>
        </row>
        <row r="1002">
          <cell r="A1002"/>
        </row>
        <row r="1003">
          <cell r="A1003"/>
        </row>
        <row r="1004">
          <cell r="A1004"/>
        </row>
        <row r="1005">
          <cell r="A1005"/>
        </row>
        <row r="1006">
          <cell r="A1006"/>
        </row>
        <row r="1007">
          <cell r="A1007"/>
        </row>
        <row r="1008">
          <cell r="A1008"/>
        </row>
        <row r="1009">
          <cell r="A1009"/>
        </row>
        <row r="1010">
          <cell r="A1010"/>
        </row>
        <row r="1011">
          <cell r="A1011"/>
        </row>
        <row r="1012">
          <cell r="A1012"/>
        </row>
        <row r="1013">
          <cell r="A1013"/>
        </row>
        <row r="1014">
          <cell r="A1014"/>
        </row>
        <row r="1015">
          <cell r="A1015"/>
        </row>
        <row r="1016">
          <cell r="A1016"/>
        </row>
        <row r="1017">
          <cell r="A1017"/>
        </row>
        <row r="1018">
          <cell r="A1018"/>
        </row>
        <row r="1019">
          <cell r="A1019"/>
        </row>
        <row r="1020">
          <cell r="A1020"/>
        </row>
        <row r="1021">
          <cell r="A1021"/>
        </row>
        <row r="1022">
          <cell r="A1022"/>
        </row>
        <row r="1023">
          <cell r="A1023"/>
        </row>
        <row r="1024">
          <cell r="A1024"/>
        </row>
        <row r="1025">
          <cell r="A1025"/>
        </row>
        <row r="1026">
          <cell r="A1026"/>
        </row>
        <row r="1027">
          <cell r="A1027"/>
        </row>
        <row r="1028">
          <cell r="A1028"/>
        </row>
        <row r="1029">
          <cell r="A1029"/>
        </row>
        <row r="1030">
          <cell r="A1030"/>
        </row>
        <row r="1031">
          <cell r="A1031"/>
        </row>
        <row r="1032">
          <cell r="A1032"/>
        </row>
        <row r="1033">
          <cell r="A1033"/>
        </row>
        <row r="1034">
          <cell r="A1034"/>
        </row>
        <row r="1035">
          <cell r="A1035"/>
        </row>
        <row r="1036">
          <cell r="A1036"/>
        </row>
        <row r="1037">
          <cell r="A1037"/>
        </row>
        <row r="1038">
          <cell r="A1038"/>
        </row>
        <row r="1039">
          <cell r="A1039"/>
        </row>
        <row r="1040">
          <cell r="A1040"/>
        </row>
        <row r="1041">
          <cell r="A1041"/>
        </row>
        <row r="1042">
          <cell r="A1042"/>
        </row>
        <row r="1043">
          <cell r="A1043"/>
        </row>
        <row r="1044">
          <cell r="A1044"/>
        </row>
        <row r="1045">
          <cell r="A1045"/>
        </row>
        <row r="1046">
          <cell r="A1046"/>
        </row>
        <row r="1047">
          <cell r="A1047"/>
        </row>
        <row r="1048">
          <cell r="A1048"/>
        </row>
        <row r="1049">
          <cell r="A1049"/>
        </row>
        <row r="1050">
          <cell r="A1050"/>
        </row>
        <row r="1051">
          <cell r="A1051"/>
        </row>
        <row r="1052">
          <cell r="A1052"/>
        </row>
        <row r="1053">
          <cell r="A1053"/>
        </row>
        <row r="1054">
          <cell r="A1054"/>
        </row>
        <row r="1055">
          <cell r="A1055"/>
        </row>
        <row r="1056">
          <cell r="A1056"/>
        </row>
        <row r="1057">
          <cell r="A1057"/>
        </row>
        <row r="1058">
          <cell r="A1058"/>
        </row>
        <row r="1059">
          <cell r="A1059"/>
        </row>
        <row r="1060">
          <cell r="A1060"/>
        </row>
        <row r="1061">
          <cell r="A1061"/>
        </row>
        <row r="1062">
          <cell r="A1062"/>
        </row>
        <row r="1063">
          <cell r="A1063"/>
        </row>
        <row r="1064">
          <cell r="A1064"/>
        </row>
        <row r="1065">
          <cell r="A1065"/>
        </row>
        <row r="1066">
          <cell r="A1066"/>
        </row>
        <row r="1067">
          <cell r="A1067"/>
        </row>
        <row r="1068">
          <cell r="A1068"/>
        </row>
        <row r="1069">
          <cell r="A1069"/>
        </row>
        <row r="1070">
          <cell r="A1070"/>
        </row>
        <row r="1071">
          <cell r="A1071"/>
        </row>
        <row r="1072">
          <cell r="A1072"/>
        </row>
        <row r="1073">
          <cell r="A1073"/>
        </row>
        <row r="1074">
          <cell r="A1074"/>
        </row>
        <row r="1075">
          <cell r="A1075"/>
        </row>
        <row r="1076">
          <cell r="A1076"/>
        </row>
        <row r="1077">
          <cell r="A1077"/>
        </row>
        <row r="1078">
          <cell r="A1078"/>
        </row>
        <row r="1079">
          <cell r="A1079"/>
        </row>
        <row r="1080">
          <cell r="A1080"/>
        </row>
        <row r="1081">
          <cell r="A1081"/>
        </row>
        <row r="1082">
          <cell r="A1082"/>
        </row>
        <row r="1083">
          <cell r="A1083"/>
        </row>
        <row r="1084">
          <cell r="A1084"/>
        </row>
        <row r="1085">
          <cell r="A1085"/>
        </row>
        <row r="1086">
          <cell r="A1086"/>
        </row>
        <row r="1087">
          <cell r="A1087"/>
        </row>
        <row r="1088">
          <cell r="A1088"/>
        </row>
        <row r="1089">
          <cell r="A1089"/>
        </row>
        <row r="1090">
          <cell r="A1090"/>
        </row>
        <row r="1091">
          <cell r="A1091"/>
        </row>
        <row r="1092">
          <cell r="A1092"/>
        </row>
        <row r="1093">
          <cell r="A1093"/>
        </row>
        <row r="1094">
          <cell r="A1094"/>
        </row>
        <row r="1095">
          <cell r="A1095"/>
        </row>
        <row r="1096">
          <cell r="A1096"/>
        </row>
        <row r="1097">
          <cell r="A1097"/>
        </row>
        <row r="1098">
          <cell r="A1098"/>
        </row>
        <row r="1099">
          <cell r="A1099"/>
        </row>
        <row r="1100">
          <cell r="A1100"/>
        </row>
        <row r="1101">
          <cell r="A1101"/>
        </row>
        <row r="1102">
          <cell r="A1102"/>
        </row>
        <row r="1103">
          <cell r="A1103"/>
        </row>
        <row r="1104">
          <cell r="A1104"/>
        </row>
        <row r="1105">
          <cell r="A1105"/>
        </row>
        <row r="1106">
          <cell r="A1106"/>
        </row>
        <row r="1107">
          <cell r="A1107"/>
        </row>
        <row r="1108">
          <cell r="A1108"/>
        </row>
        <row r="1109">
          <cell r="A1109"/>
        </row>
        <row r="1110">
          <cell r="A1110"/>
        </row>
        <row r="1111">
          <cell r="A1111"/>
        </row>
        <row r="1112">
          <cell r="A1112"/>
        </row>
        <row r="1113">
          <cell r="A1113"/>
        </row>
        <row r="1114">
          <cell r="A1114"/>
        </row>
        <row r="1115">
          <cell r="A1115"/>
        </row>
        <row r="1116">
          <cell r="A1116"/>
        </row>
        <row r="1117">
          <cell r="A1117"/>
        </row>
        <row r="1118">
          <cell r="A1118"/>
        </row>
        <row r="1119">
          <cell r="A1119"/>
        </row>
        <row r="1120">
          <cell r="A1120"/>
        </row>
        <row r="1121">
          <cell r="A1121"/>
        </row>
        <row r="1122">
          <cell r="A1122"/>
        </row>
        <row r="1123">
          <cell r="A1123"/>
        </row>
        <row r="1124">
          <cell r="A1124"/>
        </row>
        <row r="1125">
          <cell r="A1125"/>
        </row>
        <row r="1126">
          <cell r="A1126"/>
        </row>
        <row r="1127">
          <cell r="A1127"/>
        </row>
        <row r="1128">
          <cell r="A1128"/>
        </row>
        <row r="1129">
          <cell r="A1129"/>
        </row>
        <row r="1130">
          <cell r="A1130"/>
        </row>
        <row r="1131">
          <cell r="A1131"/>
        </row>
        <row r="1132">
          <cell r="A1132"/>
        </row>
        <row r="1133">
          <cell r="A1133"/>
        </row>
        <row r="1134">
          <cell r="A1134"/>
        </row>
        <row r="1135">
          <cell r="A1135"/>
        </row>
        <row r="1136">
          <cell r="A1136"/>
        </row>
        <row r="1137">
          <cell r="A1137"/>
        </row>
        <row r="1138">
          <cell r="A1138"/>
        </row>
        <row r="1139">
          <cell r="A1139"/>
        </row>
        <row r="1140">
          <cell r="A1140"/>
        </row>
        <row r="1141">
          <cell r="A1141"/>
        </row>
        <row r="1142">
          <cell r="A1142"/>
        </row>
        <row r="1143">
          <cell r="A1143"/>
        </row>
        <row r="1144">
          <cell r="A1144"/>
        </row>
        <row r="1145">
          <cell r="A1145"/>
        </row>
        <row r="1146">
          <cell r="A1146"/>
        </row>
        <row r="1147">
          <cell r="A1147"/>
        </row>
        <row r="1148">
          <cell r="A1148"/>
        </row>
        <row r="1149">
          <cell r="A1149"/>
        </row>
        <row r="1150">
          <cell r="A1150"/>
        </row>
        <row r="1151">
          <cell r="A1151"/>
        </row>
        <row r="1152">
          <cell r="A1152"/>
        </row>
        <row r="1153">
          <cell r="A1153"/>
        </row>
        <row r="1154">
          <cell r="A1154"/>
        </row>
        <row r="1155">
          <cell r="A1155"/>
        </row>
        <row r="1156">
          <cell r="A1156"/>
        </row>
        <row r="1157">
          <cell r="A1157"/>
        </row>
        <row r="1158">
          <cell r="A1158"/>
        </row>
        <row r="1159">
          <cell r="A1159"/>
        </row>
        <row r="1160">
          <cell r="A1160"/>
        </row>
        <row r="1161">
          <cell r="A1161"/>
        </row>
        <row r="1162">
          <cell r="A1162"/>
        </row>
        <row r="1163">
          <cell r="A1163"/>
        </row>
        <row r="1164">
          <cell r="A1164"/>
        </row>
        <row r="1165">
          <cell r="A1165"/>
        </row>
        <row r="1166">
          <cell r="A1166"/>
        </row>
        <row r="1167">
          <cell r="A1167"/>
        </row>
        <row r="1168">
          <cell r="A1168"/>
        </row>
        <row r="1169">
          <cell r="A1169"/>
        </row>
        <row r="1170">
          <cell r="A1170"/>
        </row>
        <row r="1171">
          <cell r="A1171"/>
        </row>
        <row r="1172">
          <cell r="A1172"/>
        </row>
        <row r="1173">
          <cell r="A1173"/>
        </row>
        <row r="1174">
          <cell r="A1174"/>
        </row>
        <row r="1175">
          <cell r="A1175"/>
        </row>
        <row r="1176">
          <cell r="A1176"/>
        </row>
        <row r="1177">
          <cell r="A1177"/>
        </row>
        <row r="1178">
          <cell r="A1178"/>
        </row>
        <row r="1179">
          <cell r="A1179"/>
        </row>
        <row r="1180">
          <cell r="A1180"/>
        </row>
        <row r="1181">
          <cell r="A1181"/>
        </row>
        <row r="1182">
          <cell r="A1182"/>
        </row>
        <row r="1183">
          <cell r="A1183"/>
        </row>
        <row r="1184">
          <cell r="A1184"/>
        </row>
        <row r="1185">
          <cell r="A1185"/>
        </row>
        <row r="1186">
          <cell r="A1186"/>
        </row>
        <row r="1187">
          <cell r="A1187"/>
        </row>
        <row r="1188">
          <cell r="A1188"/>
        </row>
        <row r="1189">
          <cell r="A1189"/>
        </row>
        <row r="1190">
          <cell r="A1190"/>
        </row>
        <row r="1191">
          <cell r="A1191"/>
        </row>
        <row r="1192">
          <cell r="A1192"/>
        </row>
        <row r="1193">
          <cell r="A1193"/>
        </row>
        <row r="1194">
          <cell r="A1194"/>
        </row>
        <row r="1195">
          <cell r="A1195"/>
        </row>
        <row r="1196">
          <cell r="A1196"/>
        </row>
        <row r="1197">
          <cell r="A1197"/>
        </row>
        <row r="1198">
          <cell r="A1198"/>
        </row>
        <row r="1199">
          <cell r="A1199"/>
        </row>
        <row r="1200">
          <cell r="A1200"/>
        </row>
        <row r="1201">
          <cell r="A1201"/>
        </row>
        <row r="1202">
          <cell r="A1202"/>
        </row>
        <row r="1203">
          <cell r="A1203"/>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4">
          <cell r="I84" t="str">
            <v/>
          </cell>
          <cell r="J84" t="str">
            <v/>
          </cell>
          <cell r="K84" t="str">
            <v/>
          </cell>
          <cell r="L84" t="str">
            <v/>
          </cell>
          <cell r="M84" t="str">
            <v/>
          </cell>
          <cell r="N84" t="str">
            <v/>
          </cell>
          <cell r="O84" t="str">
            <v/>
          </cell>
          <cell r="P84" t="str">
            <v/>
          </cell>
          <cell r="Q84" t="str">
            <v/>
          </cell>
          <cell r="R84" t="str">
            <v/>
          </cell>
        </row>
        <row r="85">
          <cell r="H85" t="str">
            <v>REC10YSVCS</v>
          </cell>
          <cell r="I85" t="str">
            <v/>
          </cell>
          <cell r="J85" t="str">
            <v/>
          </cell>
          <cell r="K85" t="str">
            <v/>
          </cell>
          <cell r="L85" t="str">
            <v/>
          </cell>
          <cell r="M85" t="str">
            <v/>
          </cell>
          <cell r="N85" t="str">
            <v/>
          </cell>
          <cell r="O85" t="str">
            <v/>
          </cell>
          <cell r="P85" t="str">
            <v/>
          </cell>
          <cell r="Q85" t="str">
            <v/>
          </cell>
          <cell r="R85" t="str">
            <v/>
          </cell>
        </row>
        <row r="86">
          <cell r="H86" t="str">
            <v>REC10YOTHLOC</v>
          </cell>
          <cell r="I86" t="str">
            <v/>
          </cell>
          <cell r="J86" t="str">
            <v/>
          </cell>
          <cell r="K86" t="str">
            <v/>
          </cell>
          <cell r="L86" t="str">
            <v/>
          </cell>
          <cell r="M86" t="str">
            <v/>
          </cell>
          <cell r="N86" t="str">
            <v/>
          </cell>
          <cell r="O86" t="str">
            <v/>
          </cell>
          <cell r="P86" t="str">
            <v/>
          </cell>
          <cell r="Q86" t="str">
            <v/>
          </cell>
          <cell r="R86" t="str">
            <v/>
          </cell>
        </row>
        <row r="87">
          <cell r="H87" t="str">
            <v>REC09YSVCS</v>
          </cell>
          <cell r="I87" t="str">
            <v/>
          </cell>
          <cell r="J87" t="str">
            <v/>
          </cell>
          <cell r="K87" t="str">
            <v/>
          </cell>
          <cell r="L87" t="str">
            <v/>
          </cell>
          <cell r="M87" t="str">
            <v/>
          </cell>
          <cell r="N87" t="str">
            <v/>
          </cell>
          <cell r="O87" t="str">
            <v/>
          </cell>
          <cell r="P87" t="str">
            <v/>
          </cell>
          <cell r="Q87" t="str">
            <v/>
          </cell>
          <cell r="R87" t="str">
            <v/>
          </cell>
        </row>
        <row r="88">
          <cell r="H88" t="str">
            <v>REC09YOTHLOC</v>
          </cell>
          <cell r="I88" t="str">
            <v/>
          </cell>
          <cell r="J88" t="str">
            <v/>
          </cell>
          <cell r="K88" t="str">
            <v/>
          </cell>
          <cell r="L88" t="str">
            <v/>
          </cell>
          <cell r="M88" t="str">
            <v/>
          </cell>
          <cell r="N88" t="str">
            <v/>
          </cell>
          <cell r="O88" t="str">
            <v/>
          </cell>
          <cell r="P88" t="str">
            <v/>
          </cell>
          <cell r="Q88" t="str">
            <v/>
          </cell>
          <cell r="R88" t="str">
            <v/>
          </cell>
        </row>
        <row r="89">
          <cell r="H89" t="str">
            <v>SC</v>
          </cell>
          <cell r="I89" t="str">
            <v/>
          </cell>
          <cell r="J89" t="str">
            <v/>
          </cell>
          <cell r="K89" t="str">
            <v/>
          </cell>
          <cell r="L89" t="str">
            <v/>
          </cell>
          <cell r="M89" t="str">
            <v/>
          </cell>
          <cell r="N89" t="str">
            <v/>
          </cell>
          <cell r="O89" t="str">
            <v/>
          </cell>
          <cell r="P89" t="str">
            <v/>
          </cell>
          <cell r="Q89" t="str">
            <v/>
          </cell>
          <cell r="R89" t="str">
            <v/>
          </cell>
        </row>
        <row r="90">
          <cell r="H90" t="str">
            <v>SS</v>
          </cell>
          <cell r="I90" t="str">
            <v/>
          </cell>
          <cell r="J90" t="str">
            <v/>
          </cell>
          <cell r="K90" t="str">
            <v/>
          </cell>
          <cell r="L90" t="str">
            <v/>
          </cell>
          <cell r="M90" t="str">
            <v/>
          </cell>
          <cell r="N90" t="str">
            <v/>
          </cell>
          <cell r="O90" t="str">
            <v/>
          </cell>
          <cell r="P90" t="str">
            <v/>
          </cell>
          <cell r="Q90" t="str">
            <v/>
          </cell>
          <cell r="R90" t="str">
            <v/>
          </cell>
        </row>
        <row r="91">
          <cell r="H91" t="str">
            <v>RF</v>
          </cell>
          <cell r="I91" t="str">
            <v/>
          </cell>
          <cell r="J91" t="str">
            <v/>
          </cell>
          <cell r="K91" t="str">
            <v/>
          </cell>
          <cell r="L91" t="str">
            <v/>
          </cell>
          <cell r="M91" t="str">
            <v/>
          </cell>
          <cell r="N91" t="str">
            <v/>
          </cell>
          <cell r="O91" t="str">
            <v/>
          </cell>
          <cell r="P91" t="str">
            <v/>
          </cell>
          <cell r="Q91" t="str">
            <v/>
          </cell>
          <cell r="R91" t="str">
            <v/>
          </cell>
        </row>
        <row r="92">
          <cell r="H92" t="str">
            <v>H</v>
          </cell>
          <cell r="I92" t="str">
            <v/>
          </cell>
          <cell r="J92" t="str">
            <v/>
          </cell>
          <cell r="K92" t="str">
            <v/>
          </cell>
          <cell r="L92" t="str">
            <v/>
          </cell>
          <cell r="M92" t="str">
            <v/>
          </cell>
          <cell r="N92" t="str">
            <v/>
          </cell>
          <cell r="O92" t="str">
            <v/>
          </cell>
          <cell r="P92" t="str">
            <v/>
          </cell>
          <cell r="Q92" t="str">
            <v/>
          </cell>
          <cell r="R92" t="str">
            <v/>
          </cell>
        </row>
        <row r="93">
          <cell r="H93" t="str">
            <v>SPL</v>
          </cell>
          <cell r="I93" t="str">
            <v/>
          </cell>
          <cell r="J93" t="str">
            <v/>
          </cell>
          <cell r="K93" t="str">
            <v/>
          </cell>
          <cell r="L93" t="str">
            <v/>
          </cell>
          <cell r="M93" t="str">
            <v/>
          </cell>
          <cell r="N93" t="str">
            <v/>
          </cell>
          <cell r="O93" t="str">
            <v/>
          </cell>
          <cell r="P93" t="str">
            <v/>
          </cell>
          <cell r="Q93" t="str">
            <v/>
          </cell>
          <cell r="R93" t="str">
            <v/>
          </cell>
        </row>
        <row r="94">
          <cell r="H94" t="str">
            <v>6A</v>
          </cell>
          <cell r="I94" t="str">
            <v/>
          </cell>
          <cell r="J94" t="str">
            <v/>
          </cell>
          <cell r="K94" t="str">
            <v/>
          </cell>
          <cell r="L94" t="str">
            <v/>
          </cell>
          <cell r="M94" t="str">
            <v/>
          </cell>
          <cell r="N94" t="str">
            <v/>
          </cell>
          <cell r="O94" t="str">
            <v/>
          </cell>
          <cell r="P94" t="str">
            <v/>
          </cell>
          <cell r="Q94" t="str">
            <v/>
          </cell>
          <cell r="R94" t="str">
            <v/>
          </cell>
        </row>
        <row r="95">
          <cell r="H95" t="str">
            <v>6B</v>
          </cell>
          <cell r="I95" t="str">
            <v/>
          </cell>
          <cell r="J95" t="str">
            <v/>
          </cell>
          <cell r="K95" t="str">
            <v/>
          </cell>
          <cell r="L95" t="str">
            <v/>
          </cell>
          <cell r="M95" t="str">
            <v/>
          </cell>
          <cell r="N95" t="str">
            <v/>
          </cell>
          <cell r="O95" t="str">
            <v/>
          </cell>
          <cell r="P95" t="str">
            <v/>
          </cell>
          <cell r="Q95" t="str">
            <v/>
          </cell>
          <cell r="R95" t="str">
            <v/>
          </cell>
        </row>
        <row r="96">
          <cell r="H96" t="str">
            <v>6C</v>
          </cell>
          <cell r="I96" t="str">
            <v/>
          </cell>
          <cell r="J96" t="str">
            <v/>
          </cell>
          <cell r="K96" t="str">
            <v/>
          </cell>
          <cell r="L96" t="str">
            <v/>
          </cell>
          <cell r="M96" t="str">
            <v/>
          </cell>
          <cell r="N96" t="str">
            <v/>
          </cell>
          <cell r="O96" t="str">
            <v/>
          </cell>
          <cell r="P96" t="str">
            <v/>
          </cell>
          <cell r="Q96" t="str">
            <v/>
          </cell>
          <cell r="R96" t="str">
            <v/>
          </cell>
        </row>
      </sheetData>
      <sheetData sheetId="11">
        <row r="84">
          <cell r="I84" t="str">
            <v/>
          </cell>
          <cell r="J84" t="str">
            <v/>
          </cell>
          <cell r="K84" t="str">
            <v/>
          </cell>
          <cell r="L84" t="str">
            <v/>
          </cell>
          <cell r="M84" t="str">
            <v/>
          </cell>
          <cell r="N84" t="str">
            <v/>
          </cell>
          <cell r="O84" t="str">
            <v/>
          </cell>
          <cell r="P84" t="str">
            <v/>
          </cell>
          <cell r="Q84" t="str">
            <v/>
          </cell>
          <cell r="R84" t="str">
            <v/>
          </cell>
        </row>
      </sheetData>
      <sheetData sheetId="12" refreshError="1"/>
      <sheetData sheetId="13" refreshError="1"/>
    </sheetDataSet>
  </externalBook>
</externalLink>
</file>

<file path=xl/tables/table1.xml><?xml version="1.0" encoding="utf-8"?>
<table xmlns="http://schemas.openxmlformats.org/spreadsheetml/2006/main" id="1" name="Table1" displayName="Table1" ref="A7:G12" totalsRowShown="0" headerRowDxfId="322" headerRowBorderDxfId="321" tableBorderDxfId="320">
  <autoFilter ref="A7:G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tableColumn id="2" name="Total number of children with IEPs in the selected age group" dataDxfId="319" dataCellStyle="Comma"/>
    <tableColumn id="3" name="...attending a regular early childhood program and receiving the majority of special education and related services in the regular early childhood program" dataDxfId="318" dataCellStyle="Comma"/>
    <tableColumn id="4" name="...attending a separate special education class" dataDxfId="317" dataCellStyle="Comma"/>
    <tableColumn id="5" name="...attending a separate school" dataDxfId="316" dataCellStyle="Comma"/>
    <tableColumn id="6" name="...attending a residential facility" dataDxfId="315" dataCellStyle="Comma"/>
    <tableColumn id="7" name="...receiving special education and related services in the home" dataDxfId="314" dataCellStyle="Comma"/>
  </tableColumns>
  <tableStyleInfo name="IDC Table" showFirstColumn="0" showLastColumn="0" showRowStripes="0" showColumnStripes="0"/>
  <extLst>
    <ext xmlns:x14="http://schemas.microsoft.com/office/spreadsheetml/2009/9/main" uri="{504A1905-F514-4f6f-8877-14C23A59335A}">
      <x14:table altTextSummary="Blank table for entering five years of historical data for Indicators 6A, 6B, and 6C."/>
    </ext>
  </extLst>
</table>
</file>

<file path=xl/tables/table10.xml><?xml version="1.0" encoding="utf-8"?>
<table xmlns="http://schemas.openxmlformats.org/spreadsheetml/2006/main" id="9" name="Table4275810" displayName="Table4275810" ref="A15:B25" totalsRowShown="0" headerRowDxfId="243" dataDxfId="241" headerRowBorderDxfId="242" tableBorderDxfId="240" totalsRowBorderDxfId="239">
  <autoFilter ref="A15:B25">
    <filterColumn colId="0" hiddenButton="1"/>
    <filterColumn colId="1" hiddenButton="1"/>
  </autoFilter>
  <tableColumns count="2">
    <tableColumn id="1" name="School year" dataDxfId="238"/>
    <tableColumn id="2" name="Indicator 6A data and targets" dataDxfId="237"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Start With the End Goal method for Indicator 6A listed by school year in ascending order."/>
    </ext>
  </extLst>
</table>
</file>

<file path=xl/tables/table11.xml><?xml version="1.0" encoding="utf-8"?>
<table xmlns="http://schemas.openxmlformats.org/spreadsheetml/2006/main" id="13" name="Table1431314" displayName="Table1431314" ref="A5:C10" totalsRowShown="0" headerRowDxfId="236" dataDxfId="234" headerRowBorderDxfId="235" tableBorderDxfId="233">
  <autoFilter ref="A5:C10">
    <filterColumn colId="0" hiddenButton="1"/>
    <filterColumn colId="1" hiddenButton="1"/>
    <filterColumn colId="2" hiddenButton="1"/>
  </autoFilter>
  <tableColumns count="3">
    <tableColumn id="1" name="School year" dataDxfId="232">
      <calculatedColumnFormula>'Indicator 6 Data Entry'!A8</calculatedColumnFormula>
    </tableColumn>
    <tableColumn id="2" name="Total number of children with IEPs in the selected age group" dataDxfId="231" dataCellStyle="Comma">
      <calculatedColumnFormula>'Indicator 6 Data Entry'!B8</calculatedColumnFormula>
    </tableColumn>
    <tableColumn id="3" name="Number of children with IEPs in the selected age group attending a regular early childhood program and receiving the majority of special education and related services in the regular early childhood program" dataDxfId="230" dataCellStyle="Comma">
      <calculatedColumnFormula>'Indicator 6 Data Entry'!C8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A targets."/>
    </ext>
  </extLst>
</table>
</file>

<file path=xl/tables/table12.xml><?xml version="1.0" encoding="utf-8"?>
<table xmlns="http://schemas.openxmlformats.org/spreadsheetml/2006/main" id="11" name="Table4275812" displayName="Table4275812" ref="A15:C25" totalsRowShown="0" headerRowDxfId="226" dataDxfId="224" headerRowBorderDxfId="225" tableBorderDxfId="223" totalsRowBorderDxfId="222">
  <autoFilter ref="A15:C25">
    <filterColumn colId="0" hiddenButton="1"/>
    <filterColumn colId="1" hiddenButton="1"/>
    <filterColumn colId="2" hiddenButton="1"/>
  </autoFilter>
  <tableColumns count="3">
    <tableColumn id="1" name="School year" dataDxfId="221"/>
    <tableColumn id="2" name="Indicator 6A data _x000a_and targets" dataDxfId="220" dataCellStyle="Comma"/>
    <tableColumn id="4" name="Increase in _x000a_percentage points" dataDxfId="219"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as well as increase in percentage points from the prior year for the Accelerated Growth method for Indicator 6A, listed by school year in ascending order."/>
    </ext>
  </extLst>
</table>
</file>

<file path=xl/tables/table13.xml><?xml version="1.0" encoding="utf-8"?>
<table xmlns="http://schemas.openxmlformats.org/spreadsheetml/2006/main" id="14" name="Table143131415" displayName="Table143131415" ref="A5:C10" totalsRowShown="0" headerRowDxfId="218" dataDxfId="216" headerRowBorderDxfId="217" tableBorderDxfId="215">
  <autoFilter ref="A5:C10">
    <filterColumn colId="0" hiddenButton="1"/>
    <filterColumn colId="1" hiddenButton="1"/>
    <filterColumn colId="2" hiddenButton="1"/>
  </autoFilter>
  <tableColumns count="3">
    <tableColumn id="1" name="School year" dataDxfId="214">
      <calculatedColumnFormula>'Indicator 6 Data Entry'!A8</calculatedColumnFormula>
    </tableColumn>
    <tableColumn id="2" name="Total number of children with IEPs in the selected age group" dataDxfId="213" dataCellStyle="Comma">
      <calculatedColumnFormula>'Indicator 6 Data Entry'!B8</calculatedColumnFormula>
    </tableColumn>
    <tableColumn id="3" name="Number of children with IEPs in the selected age group attending a regular early childhood program and receiving the majority of special education and related services in the regular early childhood program" dataDxfId="212" dataCellStyle="Comma">
      <calculatedColumnFormula>'Indicator 6 Data Entry'!C8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A targets."/>
    </ext>
  </extLst>
</table>
</file>

<file path=xl/tables/table14.xml><?xml version="1.0" encoding="utf-8"?>
<table xmlns="http://schemas.openxmlformats.org/spreadsheetml/2006/main" id="39" name="Table13111325" displayName="Table13111325" ref="A7:F17" totalsRowShown="0" headerRowDxfId="209" headerRowBorderDxfId="208" tableBorderDxfId="207">
  <autoFilter ref="A7:F17">
    <filterColumn colId="0" hiddenButton="1"/>
    <filterColumn colId="1" hiddenButton="1"/>
    <filterColumn colId="2" hiddenButton="1"/>
    <filterColumn colId="3" hiddenButton="1"/>
    <filterColumn colId="4" hiddenButton="1"/>
    <filterColumn colId="5" hiddenButton="1"/>
  </autoFilter>
  <tableColumns count="6">
    <tableColumn id="1" name="School year" dataDxfId="206"/>
    <tableColumn id="2" name="Predicting Trend" dataDxfId="205"/>
    <tableColumn id="3" name="Fixed Percent Increase" dataDxfId="204"/>
    <tableColumn id="4" name="Average Increase" dataDxfId="203"/>
    <tableColumn id="5" name="Start With the End Goal" dataDxfId="202"/>
    <tableColumn id="6" name="Accelerated Growth" dataDxfId="201"/>
  </tableColumns>
  <tableStyleInfo name="IDC Table" showFirstColumn="0" showLastColumn="0" showRowStripes="0" showColumnStripes="0"/>
  <extLst>
    <ext xmlns:x14="http://schemas.microsoft.com/office/spreadsheetml/2009/9/main" uri="{504A1905-F514-4f6f-8877-14C23A59335A}">
      <x14:table altTextSummary="Displays calculated targets for all methods for Indicator 6A, listed by school year in ascending order."/>
    </ext>
  </extLst>
</table>
</file>

<file path=xl/tables/table15.xml><?xml version="1.0" encoding="utf-8"?>
<table xmlns="http://schemas.openxmlformats.org/spreadsheetml/2006/main" id="6" name="Table14467" displayName="Table14467" ref="A6:E16" totalsRowShown="0" dataDxfId="197" headerRowBorderDxfId="198" tableBorderDxfId="196">
  <autoFilter ref="A6:E16">
    <filterColumn colId="0" hiddenButton="1"/>
    <filterColumn colId="1" hiddenButton="1"/>
    <filterColumn colId="2" hiddenButton="1"/>
    <filterColumn colId="3" hiddenButton="1"/>
    <filterColumn colId="4" hiddenButton="1"/>
  </autoFilter>
  <tableColumns count="5">
    <tableColumn id="1" name="School year" dataDxfId="195"/>
    <tableColumn id="2" name="Total number of children with IEPs in the selected age group" dataDxfId="194"/>
    <tableColumn id="3" name="...attending a separate special education class" dataDxfId="193"/>
    <tableColumn id="4" name="...attending a separate school" dataDxfId="192"/>
    <tableColumn id="5" name="...attending a residential facility" dataDxfId="191"/>
  </tableColumns>
  <tableStyleInfo name="IDC Table" showFirstColumn="0" showLastColumn="0" showRowStripes="0" showColumnStripes="0"/>
  <extLst>
    <ext xmlns:x14="http://schemas.microsoft.com/office/spreadsheetml/2009/9/main" uri="{504A1905-F514-4f6f-8877-14C23A59335A}">
      <x14:table altTextSummary="Displays data as entered in the projected data table from the Data Entry tab used to calculate Indicator 6B targets."/>
    </ext>
  </extLst>
</table>
</file>

<file path=xl/tables/table16.xml><?xml version="1.0" encoding="utf-8"?>
<table xmlns="http://schemas.openxmlformats.org/spreadsheetml/2006/main" id="8" name="Table427479" displayName="Table427479" ref="A20:B30" totalsRowShown="0" headerRowDxfId="190" headerRowBorderDxfId="189" tableBorderDxfId="188" totalsRowBorderDxfId="187">
  <autoFilter ref="A20:B30">
    <filterColumn colId="0" hiddenButton="1"/>
    <filterColumn colId="1" hiddenButton="1"/>
  </autoFilter>
  <tableColumns count="2">
    <tableColumn id="1" name="School year" dataDxfId="186">
      <calculatedColumnFormula>A7</calculatedColumnFormula>
    </tableColumn>
    <tableColumn id="2" name="Indicator 6B data and targets" dataDxfId="185">
      <calculatedColumnFormula>C7/B7</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Predicting Trend method for Indicator 6B listed by school year in ascending order."/>
    </ext>
  </extLst>
</table>
</file>

<file path=xl/tables/table17.xml><?xml version="1.0" encoding="utf-8"?>
<table xmlns="http://schemas.openxmlformats.org/spreadsheetml/2006/main" id="16" name="Table42754917" displayName="Table42754917" ref="A16:B26" totalsRowShown="0" headerRowDxfId="184" headerRowBorderDxfId="183" tableBorderDxfId="182" totalsRowBorderDxfId="181">
  <autoFilter ref="A16:B26">
    <filterColumn colId="0" hiddenButton="1"/>
    <filterColumn colId="1" hiddenButton="1"/>
  </autoFilter>
  <tableColumns count="2">
    <tableColumn id="1" name="School year" dataDxfId="180">
      <calculatedColumnFormula>#REF!</calculatedColumnFormula>
    </tableColumn>
    <tableColumn id="2" name="Indicator 6B data and targets" dataDxfId="179">
      <calculatedColumnFormula>(C7+#REF!+#REF!)/B7</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Fixed Percent Decrease method for Indicator 6B listed by school year in ascending order."/>
    </ext>
  </extLst>
</table>
</file>

<file path=xl/tables/table18.xml><?xml version="1.0" encoding="utf-8"?>
<table xmlns="http://schemas.openxmlformats.org/spreadsheetml/2006/main" id="19" name="Table19" displayName="Table19" ref="A6:E11" totalsRowShown="0" headerRowDxfId="178" dataDxfId="176" headerRowBorderDxfId="177" tableBorderDxfId="175" totalsRowBorderDxfId="174">
  <autoFilter ref="A6:E11">
    <filterColumn colId="0" hiddenButton="1"/>
    <filterColumn colId="1" hiddenButton="1"/>
    <filterColumn colId="2" hiddenButton="1"/>
    <filterColumn colId="3" hiddenButton="1"/>
    <filterColumn colId="4" hiddenButton="1"/>
  </autoFilter>
  <tableColumns count="5">
    <tableColumn id="1" name="School year" dataDxfId="173">
      <calculatedColumnFormula>'Indicator 6 Data Entry'!A8</calculatedColumnFormula>
    </tableColumn>
    <tableColumn id="2" name="Total number of children with IEPs in the selected age group" dataDxfId="172" dataCellStyle="Comma">
      <calculatedColumnFormula>'Indicator 6 Data Entry'!B8</calculatedColumnFormula>
    </tableColumn>
    <tableColumn id="3" name="...attending a separate special education class" dataDxfId="171" dataCellStyle="Comma">
      <calculatedColumnFormula>'Indicator 6 Data Entry'!D8</calculatedColumnFormula>
    </tableColumn>
    <tableColumn id="4" name="...attending a separate school" dataDxfId="170" dataCellStyle="Comma">
      <calculatedColumnFormula>'Indicator 6 Data Entry'!E8</calculatedColumnFormula>
    </tableColumn>
    <tableColumn id="5" name="...attending a residential facility" dataDxfId="169" dataCellStyle="Comma">
      <calculatedColumnFormula>'Indicator 6 Data Entry'!F8</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B targets."/>
    </ext>
  </extLst>
</table>
</file>

<file path=xl/tables/table19.xml><?xml version="1.0" encoding="utf-8"?>
<table xmlns="http://schemas.openxmlformats.org/spreadsheetml/2006/main" id="22" name="Table427581623" displayName="Table427581623" ref="A15:D25" totalsRowShown="0" headerRowDxfId="165" dataDxfId="163" headerRowBorderDxfId="164" tableBorderDxfId="162" totalsRowBorderDxfId="161">
  <autoFilter ref="A15:D25">
    <filterColumn colId="0" hiddenButton="1"/>
    <filterColumn colId="1" hiddenButton="1"/>
    <filterColumn colId="2" hiddenButton="1"/>
    <filterColumn colId="3" hiddenButton="1"/>
  </autoFilter>
  <tableColumns count="4">
    <tableColumn id="1" name="School year" dataDxfId="160"/>
    <tableColumn id="2" name="Indicator 6B data and targets" dataDxfId="159" dataCellStyle="Comma"/>
    <tableColumn id="4" name="Year-to-year change" dataDxfId="158" dataCellStyle="Comma"/>
    <tableColumn id="5" name="Average change" dataDxfId="157"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year-to-year changes for years up to and including the baseline year, and average change for the baseline year for the Average Decrease method for Indicator 6B listed by school year in ascending order."/>
    </ext>
  </extLst>
</table>
</file>

<file path=xl/tables/table2.xml><?xml version="1.0" encoding="utf-8"?>
<table xmlns="http://schemas.openxmlformats.org/spreadsheetml/2006/main" id="24" name="Table125" displayName="Table125" ref="A17:G22" totalsRowShown="0" headerRowDxfId="313" headerRowBorderDxfId="312" tableBorderDxfId="311">
  <autoFilter ref="A17:G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tableColumn id="2" name="Projected total number of children with IEPs in the selected age group" dataDxfId="310"/>
    <tableColumn id="3" name="...attending a regular early childhood program and receiving the majority of special education and related services in the regular early childhood program" dataDxfId="309"/>
    <tableColumn id="4" name="...attending a separate special education class" dataDxfId="308"/>
    <tableColumn id="5" name="...attending a separate school" dataDxfId="307"/>
    <tableColumn id="6" name="...attending a residential facility" dataDxfId="306"/>
    <tableColumn id="7" name="...receiving special education and related services in the home" dataDxfId="305"/>
  </tableColumns>
  <tableStyleInfo name="IDC Table" showFirstColumn="0" showLastColumn="0" showRowStripes="0" showColumnStripes="0"/>
  <extLst>
    <ext xmlns:x14="http://schemas.microsoft.com/office/spreadsheetml/2009/9/main" uri="{504A1905-F514-4f6f-8877-14C23A59335A}">
      <x14:table altTextSummary="Blank table for entering five years of projected data for Indicator 6. Required for calculation of Predicting Trend method."/>
    </ext>
  </extLst>
</table>
</file>

<file path=xl/tables/table20.xml><?xml version="1.0" encoding="utf-8"?>
<table xmlns="http://schemas.openxmlformats.org/spreadsheetml/2006/main" id="28" name="Table1929" displayName="Table1929" ref="A6:E11" totalsRowShown="0" headerRowDxfId="156" dataDxfId="154" headerRowBorderDxfId="155" tableBorderDxfId="153" totalsRowBorderDxfId="152">
  <autoFilter ref="A6:E11">
    <filterColumn colId="0" hiddenButton="1"/>
    <filterColumn colId="1" hiddenButton="1"/>
    <filterColumn colId="2" hiddenButton="1"/>
    <filterColumn colId="3" hiddenButton="1"/>
    <filterColumn colId="4" hiddenButton="1"/>
  </autoFilter>
  <tableColumns count="5">
    <tableColumn id="1" name="School year" dataDxfId="151">
      <calculatedColumnFormula>'Indicator 6 Data Entry'!A8</calculatedColumnFormula>
    </tableColumn>
    <tableColumn id="2" name="Total number of children with IEPs in the selected age group" dataDxfId="150" dataCellStyle="Comma">
      <calculatedColumnFormula>'Indicator 6 Data Entry'!B8</calculatedColumnFormula>
    </tableColumn>
    <tableColumn id="3" name="...attending a separate special education class" dataDxfId="149" dataCellStyle="Comma">
      <calculatedColumnFormula>'Indicator 6 Data Entry'!D8</calculatedColumnFormula>
    </tableColumn>
    <tableColumn id="4" name="...attending a separate school" dataDxfId="148" dataCellStyle="Comma">
      <calculatedColumnFormula>'Indicator 6 Data Entry'!E8</calculatedColumnFormula>
    </tableColumn>
    <tableColumn id="5" name="...attending a residential facility" dataDxfId="147" dataCellStyle="Comma">
      <calculatedColumnFormula>'Indicator 6 Data Entry'!F8</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B targets."/>
    </ext>
  </extLst>
</table>
</file>

<file path=xl/tables/table21.xml><?xml version="1.0" encoding="utf-8"?>
<table xmlns="http://schemas.openxmlformats.org/spreadsheetml/2006/main" id="29" name="Table42758101930" displayName="Table42758101930" ref="A16:B26" totalsRowShown="0" headerRowDxfId="144" dataDxfId="142" headerRowBorderDxfId="143" tableBorderDxfId="141" totalsRowBorderDxfId="140">
  <autoFilter ref="A16:B26">
    <filterColumn colId="0" hiddenButton="1"/>
    <filterColumn colId="1" hiddenButton="1"/>
  </autoFilter>
  <tableColumns count="2">
    <tableColumn id="1" name="School year" dataDxfId="139"/>
    <tableColumn id="2" name="Indicator 6B data and targets" dataDxfId="138"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Start With the End Goal method for Indicator 6B listed by school year in ascending order."/>
    </ext>
  </extLst>
</table>
</file>

<file path=xl/tables/table22.xml><?xml version="1.0" encoding="utf-8"?>
<table xmlns="http://schemas.openxmlformats.org/spreadsheetml/2006/main" id="31" name="Table192932" displayName="Table192932" ref="A6:E11" totalsRowShown="0" headerRowDxfId="137" dataDxfId="135" headerRowBorderDxfId="136" tableBorderDxfId="134" totalsRowBorderDxfId="133">
  <autoFilter ref="A6:E11">
    <filterColumn colId="0" hiddenButton="1"/>
    <filterColumn colId="1" hiddenButton="1"/>
    <filterColumn colId="2" hiddenButton="1"/>
    <filterColumn colId="3" hiddenButton="1"/>
    <filterColumn colId="4" hiddenButton="1"/>
  </autoFilter>
  <tableColumns count="5">
    <tableColumn id="1" name="School year" dataDxfId="132">
      <calculatedColumnFormula>'Indicator 6 Data Entry'!A8</calculatedColumnFormula>
    </tableColumn>
    <tableColumn id="2" name="Total number of children with IEPs in the selected age group" dataDxfId="131" dataCellStyle="Comma">
      <calculatedColumnFormula>'Indicator 6 Data Entry'!B8</calculatedColumnFormula>
    </tableColumn>
    <tableColumn id="3" name="...attending a separate special education class" dataDxfId="130" dataCellStyle="Comma">
      <calculatedColumnFormula>'Indicator 6 Data Entry'!D8</calculatedColumnFormula>
    </tableColumn>
    <tableColumn id="4" name="...attending a separate school" dataDxfId="129" dataCellStyle="Comma">
      <calculatedColumnFormula>'Indicator 6 Data Entry'!E8</calculatedColumnFormula>
    </tableColumn>
    <tableColumn id="5" name="...attending a residential facility" dataDxfId="128" dataCellStyle="Comma">
      <calculatedColumnFormula>'Indicator 6 Data Entry'!F8</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B targets."/>
    </ext>
  </extLst>
</table>
</file>

<file path=xl/tables/table23.xml><?xml version="1.0" encoding="utf-8"?>
<table xmlns="http://schemas.openxmlformats.org/spreadsheetml/2006/main" id="32" name="Table42758122233" displayName="Table42758122233" ref="A16:C26" totalsRowShown="0" headerRowDxfId="124" dataDxfId="122" headerRowBorderDxfId="123" tableBorderDxfId="121" totalsRowBorderDxfId="120">
  <autoFilter ref="A16:C26">
    <filterColumn colId="0" hiddenButton="1"/>
    <filterColumn colId="1" hiddenButton="1"/>
    <filterColumn colId="2" hiddenButton="1"/>
  </autoFilter>
  <tableColumns count="3">
    <tableColumn id="1" name="School year" dataDxfId="119"/>
    <tableColumn id="2" name="Indicator 6B data _x000a_and targets" dataDxfId="118" dataCellStyle="Comma"/>
    <tableColumn id="4" name="Decrease in _x000a_percentage points" dataDxfId="117"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as well as [increase/decrease] in percentage points from the prior year for the Accelerated Growth method for Indicator 6B, listed by school year in ascending order."/>
    </ext>
  </extLst>
</table>
</file>

<file path=xl/tables/table24.xml><?xml version="1.0" encoding="utf-8"?>
<table xmlns="http://schemas.openxmlformats.org/spreadsheetml/2006/main" id="34" name="Table19293235" displayName="Table19293235" ref="A6:E11" totalsRowShown="0" headerRowDxfId="116" dataDxfId="114" headerRowBorderDxfId="115" tableBorderDxfId="113" totalsRowBorderDxfId="112">
  <autoFilter ref="A6:E11">
    <filterColumn colId="0" hiddenButton="1"/>
    <filterColumn colId="1" hiddenButton="1"/>
    <filterColumn colId="2" hiddenButton="1"/>
    <filterColumn colId="3" hiddenButton="1"/>
    <filterColumn colId="4" hiddenButton="1"/>
  </autoFilter>
  <tableColumns count="5">
    <tableColumn id="1" name="School year" dataDxfId="111">
      <calculatedColumnFormula>'Indicator 6 Data Entry'!A8</calculatedColumnFormula>
    </tableColumn>
    <tableColumn id="2" name="Total number of children with IEPs in the selected age group" dataDxfId="110" dataCellStyle="Comma">
      <calculatedColumnFormula>'Indicator 6 Data Entry'!B8</calculatedColumnFormula>
    </tableColumn>
    <tableColumn id="3" name="...attending a separate special education class" dataDxfId="109" dataCellStyle="Comma">
      <calculatedColumnFormula>'Indicator 6 Data Entry'!D8</calculatedColumnFormula>
    </tableColumn>
    <tableColumn id="4" name="...attending a separate school" dataDxfId="108" dataCellStyle="Comma">
      <calculatedColumnFormula>'Indicator 6 Data Entry'!E8</calculatedColumnFormula>
    </tableColumn>
    <tableColumn id="5" name="...attending a residential facility" dataDxfId="107" dataCellStyle="Comma">
      <calculatedColumnFormula>'Indicator 6 Data Entry'!F8</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B targets."/>
    </ext>
  </extLst>
</table>
</file>

<file path=xl/tables/table25.xml><?xml version="1.0" encoding="utf-8"?>
<table xmlns="http://schemas.openxmlformats.org/spreadsheetml/2006/main" id="35" name="Table131113252636" displayName="Table131113252636" ref="A7:F17" totalsRowShown="0" headerRowDxfId="104" headerRowBorderDxfId="103" tableBorderDxfId="102">
  <autoFilter ref="A7:F17">
    <filterColumn colId="0" hiddenButton="1"/>
    <filterColumn colId="1" hiddenButton="1"/>
    <filterColumn colId="2" hiddenButton="1"/>
    <filterColumn colId="3" hiddenButton="1"/>
    <filterColumn colId="4" hiddenButton="1"/>
    <filterColumn colId="5" hiddenButton="1"/>
  </autoFilter>
  <tableColumns count="6">
    <tableColumn id="1" name="School year" dataDxfId="101"/>
    <tableColumn id="2" name="Predicting Trend" dataDxfId="100">
      <calculatedColumnFormula>'Indicator 6C Predicting Trend'!B20</calculatedColumnFormula>
    </tableColumn>
    <tableColumn id="3" name="Fixed Percent Decrease" dataDxfId="99">
      <calculatedColumnFormula>'Ind. 6C Fixed Percent Decrease'!B16</calculatedColumnFormula>
    </tableColumn>
    <tableColumn id="4" name="Average Decrease" dataDxfId="98">
      <calculatedColumnFormula>'Indicator 6C Average Decrease'!B15</calculatedColumnFormula>
    </tableColumn>
    <tableColumn id="5" name="Start With the End Goal" dataDxfId="97">
      <calculatedColumnFormula>'Ind. 6C Start With the End Goal'!B16</calculatedColumnFormula>
    </tableColumn>
    <tableColumn id="6" name="Accelerated Growth" dataDxfId="96">
      <calculatedColumnFormula>'Indicator 6C Accelerated Growth'!B16</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calculated targets for all methods for Indicator 6B listed by school year in ascending order."/>
    </ext>
  </extLst>
</table>
</file>

<file path=xl/tables/table26.xml><?xml version="1.0" encoding="utf-8"?>
<table xmlns="http://schemas.openxmlformats.org/spreadsheetml/2006/main" id="45" name="Table1446" displayName="Table1446" ref="A5:C15" totalsRowShown="0" headerRowDxfId="93" dataDxfId="91" headerRowBorderDxfId="92" tableBorderDxfId="90">
  <autoFilter ref="A5:C15">
    <filterColumn colId="0" hiddenButton="1"/>
    <filterColumn colId="1" hiddenButton="1"/>
    <filterColumn colId="2" hiddenButton="1"/>
  </autoFilter>
  <tableColumns count="3">
    <tableColumn id="1" name="School year" dataDxfId="89"/>
    <tableColumn id="2" name="Total number of children with IEPs in the selected age group" dataDxfId="88"/>
    <tableColumn id="3" name="Number of children with IEPs in the selected age group receiving special education and related services in the home" dataDxfId="87"/>
  </tableColumns>
  <tableStyleInfo name="IDC Table" showFirstColumn="0" showLastColumn="0" showRowStripes="0" showColumnStripes="0"/>
  <extLst>
    <ext xmlns:x14="http://schemas.microsoft.com/office/spreadsheetml/2009/9/main" uri="{504A1905-F514-4f6f-8877-14C23A59335A}">
      <x14:table altTextSummary="Displays data as entered in the projected data table from the Data Entry tab used to calculate Indicator 6C targets."/>
    </ext>
  </extLst>
</table>
</file>

<file path=xl/tables/table27.xml><?xml version="1.0" encoding="utf-8"?>
<table xmlns="http://schemas.openxmlformats.org/spreadsheetml/2006/main" id="46" name="Table42747" displayName="Table42747" ref="A19:B29" totalsRowShown="0" headerRowDxfId="86" headerRowBorderDxfId="85" tableBorderDxfId="84" totalsRowBorderDxfId="83">
  <autoFilter ref="A19:B29">
    <filterColumn colId="0" hiddenButton="1"/>
    <filterColumn colId="1" hiddenButton="1"/>
  </autoFilter>
  <tableColumns count="2">
    <tableColumn id="1" name="School year" dataDxfId="82">
      <calculatedColumnFormula>A6</calculatedColumnFormula>
    </tableColumn>
    <tableColumn id="2" name="Indicator 6C data and targets" dataDxfId="81">
      <calculatedColumnFormula>C6/B6</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Predicting Trend method for Indicator 6B listed by school year in ascending order."/>
    </ext>
  </extLst>
</table>
</file>

<file path=xl/tables/table28.xml><?xml version="1.0" encoding="utf-8"?>
<table xmlns="http://schemas.openxmlformats.org/spreadsheetml/2006/main" id="47" name="Table14348" displayName="Table14348" ref="A5:C10" totalsRowShown="0" dataDxfId="77" headerRowBorderDxfId="78" tableBorderDxfId="76">
  <autoFilter ref="A5:C10">
    <filterColumn colId="0" hiddenButton="1"/>
    <filterColumn colId="1" hiddenButton="1"/>
    <filterColumn colId="2" hiddenButton="1"/>
  </autoFilter>
  <tableColumns count="3">
    <tableColumn id="1" name="School year" dataDxfId="75">
      <calculatedColumnFormula>'Indicator 6 Data Entry'!A8</calculatedColumnFormula>
    </tableColumn>
    <tableColumn id="2" name="Total number of children with IEPs in the selected age group" dataDxfId="74" dataCellStyle="Comma">
      <calculatedColumnFormula>'Indicator 6 Data Entry'!B8</calculatedColumnFormula>
    </tableColumn>
    <tableColumn id="3" name="Number of children with IEPs in the selected age group receiving special education and related services in the home" dataDxfId="73" dataCellStyle="Comma">
      <calculatedColumnFormula>'Indicator 6 Data Entry'!G8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C targets."/>
    </ext>
  </extLst>
</table>
</file>

<file path=xl/tables/table29.xml><?xml version="1.0" encoding="utf-8"?>
<table xmlns="http://schemas.openxmlformats.org/spreadsheetml/2006/main" id="48" name="Table427549" displayName="Table427549" ref="A15:B25" totalsRowShown="0" headerRowDxfId="72" headerRowBorderDxfId="71" tableBorderDxfId="70" totalsRowBorderDxfId="69">
  <autoFilter ref="A15:B25">
    <filterColumn colId="0" hiddenButton="1"/>
    <filterColumn colId="1" hiddenButton="1"/>
  </autoFilter>
  <tableColumns count="2">
    <tableColumn id="1" name="School year" dataDxfId="68">
      <calculatedColumnFormula>#REF!</calculatedColumnFormula>
    </tableColumn>
    <tableColumn id="2" name="Indicator 6C data and targets" dataDxfId="67">
      <calculatedColumnFormula>(C6+#REF!+#REF!)/B6</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Fixed Percent Decrease method for Indicator 6C listed by school year in ascending order."/>
    </ext>
  </extLst>
</table>
</file>

<file path=xl/tables/table3.xml><?xml version="1.0" encoding="utf-8"?>
<table xmlns="http://schemas.openxmlformats.org/spreadsheetml/2006/main" id="5" name="Table5" displayName="Table5" ref="A5:D10" totalsRowShown="0" headerRowDxfId="304" dataDxfId="302" headerRowBorderDxfId="303" tableBorderDxfId="301" totalsRowBorderDxfId="300">
  <autoFilter ref="A5:D10">
    <filterColumn colId="0" hiddenButton="1"/>
    <filterColumn colId="1" hiddenButton="1"/>
    <filterColumn colId="2" hiddenButton="1"/>
    <filterColumn colId="3" hiddenButton="1"/>
  </autoFilter>
  <tableColumns count="4">
    <tableColumn id="1" name="School year" dataDxfId="299"/>
    <tableColumn id="2" name="Indicator 6A: Percent of children with IEPs in the selected age group attending a regular early childhood program and receiving the majority of special education and related services in the regular early childhood program" dataDxfId="298" dataCellStyle="Percent">
      <calculatedColumnFormula>'Indicator 6 Data Entry'!B8/'Indicator 6 Data Entry'!G8</calculatedColumnFormula>
    </tableColumn>
    <tableColumn id="3" name="Indicator 6B: Percent of children with IEPs in the selected age group attending a separate special education class, separate school, or residential facility" dataDxfId="297" dataCellStyle="Percent">
      <calculatedColumnFormula>'Indicator 6 Data Entry'!F8/'Indicator 6 Data Entry'!G8</calculatedColumnFormula>
    </tableColumn>
    <tableColumn id="4" name="Indicator 6C: Percent of children with IEPs in the selected age group receiving special education and related services in the home" dataDxfId="296" dataCellStyle="Percent"/>
  </tableColumns>
  <tableStyleInfo name="TableStyleMedium2" showFirstColumn="0" showLastColumn="0" showRowStripes="0" showColumnStripes="0"/>
  <extLst>
    <ext xmlns:x14="http://schemas.microsoft.com/office/spreadsheetml/2009/9/main" uri="{504A1905-F514-4f6f-8877-14C23A59335A}">
      <x14:table altTextSummary="Displays calculated indicator data as entered in the historical data entry table from the Data Entry tab for Indicators 6A, 6B, and 6C."/>
    </ext>
  </extLst>
</table>
</file>

<file path=xl/tables/table30.xml><?xml version="1.0" encoding="utf-8"?>
<table xmlns="http://schemas.openxmlformats.org/spreadsheetml/2006/main" id="15" name="Table4275816" displayName="Table4275816" ref="A14:D24" totalsRowShown="0" headerRowDxfId="62" dataDxfId="60" headerRowBorderDxfId="61" tableBorderDxfId="59" totalsRowBorderDxfId="58">
  <autoFilter ref="A14:D24">
    <filterColumn colId="0" hiddenButton="1"/>
    <filterColumn colId="1" hiddenButton="1"/>
    <filterColumn colId="2" hiddenButton="1"/>
    <filterColumn colId="3" hiddenButton="1"/>
  </autoFilter>
  <tableColumns count="4">
    <tableColumn id="1" name="School year" dataDxfId="57"/>
    <tableColumn id="2" name="Indicator 6C data and targets" dataDxfId="56" dataCellStyle="Comma"/>
    <tableColumn id="4" name="Year-to-year change" dataDxfId="55" dataCellStyle="Comma"/>
    <tableColumn id="5" name="Average change" dataDxfId="54"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year-to-year changes for years up to and including the baseline year, and average change for the baseline year for the Average Decrease method for Indicator 6C listed by school year in ascending order."/>
    </ext>
  </extLst>
</table>
</file>

<file path=xl/tables/table31.xml><?xml version="1.0" encoding="utf-8"?>
<table xmlns="http://schemas.openxmlformats.org/spreadsheetml/2006/main" id="17" name="Table1434818" displayName="Table1434818" ref="A5:C10" totalsRowShown="0" headerRowDxfId="53" dataDxfId="51" headerRowBorderDxfId="52" tableBorderDxfId="50">
  <autoFilter ref="A5:C10">
    <filterColumn colId="0" hiddenButton="1"/>
    <filterColumn colId="1" hiddenButton="1"/>
    <filterColumn colId="2" hiddenButton="1"/>
  </autoFilter>
  <tableColumns count="3">
    <tableColumn id="1" name="School year" dataDxfId="49">
      <calculatedColumnFormula>'Indicator 6 Data Entry'!A8</calculatedColumnFormula>
    </tableColumn>
    <tableColumn id="2" name="Total number of children with IEPs in the selected age group" dataDxfId="48" dataCellStyle="Comma">
      <calculatedColumnFormula>'Indicator 6 Data Entry'!B8</calculatedColumnFormula>
    </tableColumn>
    <tableColumn id="3" name="Number of children with IEPs in the selected age group receiving special education and related services in the home" dataDxfId="47" dataCellStyle="Comma">
      <calculatedColumnFormula>'Indicator 6 Data Entry'!G8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C targets."/>
    </ext>
  </extLst>
</table>
</file>

<file path=xl/tables/table32.xml><?xml version="1.0" encoding="utf-8"?>
<table xmlns="http://schemas.openxmlformats.org/spreadsheetml/2006/main" id="18" name="Table427581019" displayName="Table427581019" ref="A15:B25" totalsRowShown="0" headerRowDxfId="44" dataDxfId="42" headerRowBorderDxfId="43" tableBorderDxfId="41" totalsRowBorderDxfId="40">
  <autoFilter ref="A15:B25">
    <filterColumn colId="0" hiddenButton="1"/>
    <filterColumn colId="1" hiddenButton="1"/>
  </autoFilter>
  <tableColumns count="2">
    <tableColumn id="1" name="School year" dataDxfId="39"/>
    <tableColumn id="2" name="Indicator 6C data and targets" dataDxfId="38"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Start With the End Goal method for Indicator 6C listed by school year in ascending order."/>
    </ext>
  </extLst>
</table>
</file>

<file path=xl/tables/table33.xml><?xml version="1.0" encoding="utf-8"?>
<table xmlns="http://schemas.openxmlformats.org/spreadsheetml/2006/main" id="20" name="Table143481821" displayName="Table143481821" ref="A5:C10" totalsRowShown="0" headerRowDxfId="37" dataDxfId="35" headerRowBorderDxfId="36" tableBorderDxfId="34">
  <autoFilter ref="A5:C10">
    <filterColumn colId="0" hiddenButton="1"/>
    <filterColumn colId="1" hiddenButton="1"/>
    <filterColumn colId="2" hiddenButton="1"/>
  </autoFilter>
  <tableColumns count="3">
    <tableColumn id="1" name="School year" dataDxfId="33">
      <calculatedColumnFormula>'Indicator 6 Data Entry'!A8</calculatedColumnFormula>
    </tableColumn>
    <tableColumn id="2" name="Total number of children with IEPs in the selected age group" dataDxfId="32" dataCellStyle="Comma">
      <calculatedColumnFormula>'Indicator 6 Data Entry'!B8</calculatedColumnFormula>
    </tableColumn>
    <tableColumn id="3" name="Number of children with IEPs in the selected age group receiving special education and related services in the home" dataDxfId="31" dataCellStyle="Comma">
      <calculatedColumnFormula>'Indicator 6 Data Entry'!G8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C targets."/>
    </ext>
  </extLst>
</table>
</file>

<file path=xl/tables/table34.xml><?xml version="1.0" encoding="utf-8"?>
<table xmlns="http://schemas.openxmlformats.org/spreadsheetml/2006/main" id="21" name="Table427581222" displayName="Table427581222" ref="A15:C25" totalsRowShown="0" headerRowDxfId="27" dataDxfId="25" headerRowBorderDxfId="26" tableBorderDxfId="24" totalsRowBorderDxfId="23">
  <autoFilter ref="A15:C25">
    <filterColumn colId="0" hiddenButton="1"/>
    <filterColumn colId="1" hiddenButton="1"/>
    <filterColumn colId="2" hiddenButton="1"/>
  </autoFilter>
  <tableColumns count="3">
    <tableColumn id="1" name="School year" dataDxfId="22"/>
    <tableColumn id="2" name="Indicator 6C data _x000a_and targets" dataDxfId="21" dataCellStyle="Comma"/>
    <tableColumn id="4" name="Decrease in _x000a_percentage points" dataDxfId="20"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as well as decrease in percentage points from the prior year for the Accelerated Growth method for Indicator 6C, listed by school year in ascending order."/>
    </ext>
  </extLst>
</table>
</file>

<file path=xl/tables/table35.xml><?xml version="1.0" encoding="utf-8"?>
<table xmlns="http://schemas.openxmlformats.org/spreadsheetml/2006/main" id="23" name="Table14348182124" displayName="Table14348182124" ref="A5:C10" totalsRowShown="0" headerRowDxfId="19" dataDxfId="17" headerRowBorderDxfId="18" tableBorderDxfId="16">
  <autoFilter ref="A5:C10">
    <filterColumn colId="0" hiddenButton="1"/>
    <filterColumn colId="1" hiddenButton="1"/>
    <filterColumn colId="2" hiddenButton="1"/>
  </autoFilter>
  <tableColumns count="3">
    <tableColumn id="1" name="School year" dataDxfId="15">
      <calculatedColumnFormula>'Indicator 6 Data Entry'!A8</calculatedColumnFormula>
    </tableColumn>
    <tableColumn id="2" name="Total number of children with IEPs in the selected age group" dataDxfId="14" dataCellStyle="Comma">
      <calculatedColumnFormula>'Indicator 6 Data Entry'!B8</calculatedColumnFormula>
    </tableColumn>
    <tableColumn id="3" name="Number of children with IEPs in the selected age group receiving special education and related services in the home" dataDxfId="13" dataCellStyle="Comma">
      <calculatedColumnFormula>'Indicator 6 Data Entry'!G8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C targets."/>
    </ext>
  </extLst>
</table>
</file>

<file path=xl/tables/table36.xml><?xml version="1.0" encoding="utf-8"?>
<table xmlns="http://schemas.openxmlformats.org/spreadsheetml/2006/main" id="25" name="Table1311132526" displayName="Table1311132526" ref="A7:F17" totalsRowShown="0" headerRowDxfId="10" headerRowBorderDxfId="9" tableBorderDxfId="8">
  <autoFilter ref="A7:F17">
    <filterColumn colId="0" hiddenButton="1"/>
    <filterColumn colId="1" hiddenButton="1"/>
    <filterColumn colId="2" hiddenButton="1"/>
    <filterColumn colId="3" hiddenButton="1"/>
    <filterColumn colId="4" hiddenButton="1"/>
    <filterColumn colId="5" hiddenButton="1"/>
  </autoFilter>
  <tableColumns count="6">
    <tableColumn id="1" name="School year" dataDxfId="7"/>
    <tableColumn id="2" name="Predicting Trend" dataDxfId="6">
      <calculatedColumnFormula>'Indicator 6C Predicting Trend'!B20</calculatedColumnFormula>
    </tableColumn>
    <tableColumn id="3" name="Fixed Percent Decrease" dataDxfId="5">
      <calculatedColumnFormula>'Ind. 6C Fixed Percent Decrease'!B16</calculatedColumnFormula>
    </tableColumn>
    <tableColumn id="4" name="Average Decrease" dataDxfId="4">
      <calculatedColumnFormula>'Indicator 6C Average Decrease'!B15</calculatedColumnFormula>
    </tableColumn>
    <tableColumn id="5" name="Start With the End Goal" dataDxfId="3">
      <calculatedColumnFormula>'Ind. 6C Start With the End Goal'!B16</calculatedColumnFormula>
    </tableColumn>
    <tableColumn id="6" name="Accelerated Growth" dataDxfId="2">
      <calculatedColumnFormula>'Indicator 6C Accelerated Growth'!B16</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calculated targets for all methods for Indicator 6C, listed by school year in ascending order."/>
    </ext>
  </extLst>
</table>
</file>

<file path=xl/tables/table4.xml><?xml version="1.0" encoding="utf-8"?>
<table xmlns="http://schemas.openxmlformats.org/spreadsheetml/2006/main" id="3" name="Table14" displayName="Table14" ref="A5:C15" totalsRowShown="0" headerRowDxfId="293" dataDxfId="291" headerRowBorderDxfId="292" tableBorderDxfId="290">
  <autoFilter ref="A5:C15">
    <filterColumn colId="0" hiddenButton="1"/>
    <filterColumn colId="1" hiddenButton="1"/>
    <filterColumn colId="2" hiddenButton="1"/>
  </autoFilter>
  <tableColumns count="3">
    <tableColumn id="1" name="School year" dataDxfId="289"/>
    <tableColumn id="2" name="Total number of children with IEPs in the selected age group" dataDxfId="288"/>
    <tableColumn id="3" name="Number of children with IEPs in the selected age group attending a regular early childhood program and receiving the majority of special education and related services in the regular early childhood program" dataDxfId="287"/>
  </tableColumns>
  <tableStyleInfo name="IDC Table" showFirstColumn="0" showLastColumn="0" showRowStripes="0" showColumnStripes="0"/>
  <extLst>
    <ext xmlns:x14="http://schemas.microsoft.com/office/spreadsheetml/2009/9/main" uri="{504A1905-F514-4f6f-8877-14C23A59335A}">
      <x14:table altTextSummary="Displays data as entered in the projected data table from the Data Entry tab used to calculate Indicator 6 targets."/>
    </ext>
  </extLst>
</table>
</file>

<file path=xl/tables/table5.xml><?xml version="1.0" encoding="utf-8"?>
<table xmlns="http://schemas.openxmlformats.org/spreadsheetml/2006/main" id="26" name="Table427" displayName="Table427" ref="A19:B29" totalsRowShown="0" headerRowDxfId="286" headerRowBorderDxfId="285" tableBorderDxfId="284" totalsRowBorderDxfId="283">
  <autoFilter ref="A19:B29">
    <filterColumn colId="0" hiddenButton="1"/>
    <filterColumn colId="1" hiddenButton="1"/>
  </autoFilter>
  <tableColumns count="2">
    <tableColumn id="1" name="School year" dataDxfId="282">
      <calculatedColumnFormula>#REF!</calculatedColumnFormula>
    </tableColumn>
    <tableColumn id="2" name="Indicator 6A data and targets" dataDxfId="281">
      <calculatedColumnFormula>(C6+#REF!+#REF!)/B6</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Predicting Trend method for Indicator 6 listed by school year in ascending order."/>
    </ext>
  </extLst>
</table>
</file>

<file path=xl/tables/table6.xml><?xml version="1.0" encoding="utf-8"?>
<table xmlns="http://schemas.openxmlformats.org/spreadsheetml/2006/main" id="2" name="Table143" displayName="Table143" ref="A5:C10" totalsRowShown="0" headerRowDxfId="278" dataDxfId="276" headerRowBorderDxfId="277" tableBorderDxfId="275">
  <autoFilter ref="A5:C10">
    <filterColumn colId="0" hiddenButton="1"/>
    <filterColumn colId="1" hiddenButton="1"/>
    <filterColumn colId="2" hiddenButton="1"/>
  </autoFilter>
  <tableColumns count="3">
    <tableColumn id="1" name="School year" dataDxfId="274">
      <calculatedColumnFormula>'Indicator 6 Data Entry'!A8</calculatedColumnFormula>
    </tableColumn>
    <tableColumn id="2" name="Total number of children with IEPs in the selected age group" dataDxfId="273" dataCellStyle="Comma">
      <calculatedColumnFormula>'Indicator 6 Data Entry'!B8</calculatedColumnFormula>
    </tableColumn>
    <tableColumn id="3" name="Number of children with IEPs in the selected age group attending a regular early childhood program and receiving the majority of special education and related services in the regular early childhood program" dataDxfId="272" dataCellStyle="Comma">
      <calculatedColumnFormula>'Indicator 6 Data Entry'!C8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A targets."/>
    </ext>
  </extLst>
</table>
</file>

<file path=xl/tables/table7.xml><?xml version="1.0" encoding="utf-8"?>
<table xmlns="http://schemas.openxmlformats.org/spreadsheetml/2006/main" id="4" name="Table4275" displayName="Table4275" ref="A15:B25" totalsRowShown="0" headerRowDxfId="271" headerRowBorderDxfId="270" tableBorderDxfId="269" totalsRowBorderDxfId="268">
  <autoFilter ref="A15:B25">
    <filterColumn colId="0" hiddenButton="1"/>
    <filterColumn colId="1" hiddenButton="1"/>
  </autoFilter>
  <tableColumns count="2">
    <tableColumn id="1" name="School year" dataDxfId="267">
      <calculatedColumnFormula>#REF!</calculatedColumnFormula>
    </tableColumn>
    <tableColumn id="2" name="Indicator 6A data and targets" dataDxfId="266">
      <calculatedColumnFormula>(C6+#REF!+#REF!)/B6</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Fixed Percent Increase method for Indicator 6A listed by school year in ascending order."/>
    </ext>
  </extLst>
</table>
</file>

<file path=xl/tables/table8.xml><?xml version="1.0" encoding="utf-8"?>
<table xmlns="http://schemas.openxmlformats.org/spreadsheetml/2006/main" id="7" name="Table42758" displayName="Table42758" ref="A14:D24" totalsRowShown="0" headerRowDxfId="261" dataDxfId="259" headerRowBorderDxfId="260" tableBorderDxfId="258" totalsRowBorderDxfId="257">
  <autoFilter ref="A14:D24">
    <filterColumn colId="0" hiddenButton="1"/>
    <filterColumn colId="1" hiddenButton="1"/>
    <filterColumn colId="2" hiddenButton="1"/>
    <filterColumn colId="3" hiddenButton="1"/>
  </autoFilter>
  <tableColumns count="4">
    <tableColumn id="1" name="School year" dataDxfId="256"/>
    <tableColumn id="2" name="Indicator 6A data and targets" dataDxfId="255" dataCellStyle="Comma"/>
    <tableColumn id="4" name="Year-to-year change" dataDxfId="254" dataCellStyle="Comma"/>
    <tableColumn id="5" name="Average change" dataDxfId="253" dataCellStyle="Comma"/>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year-to-year changes for years up to and including the baseline year, and average change for the baseline year for the Average Increase method for Indicator 6A listed by school year in ascending order."/>
    </ext>
  </extLst>
</table>
</file>

<file path=xl/tables/table9.xml><?xml version="1.0" encoding="utf-8"?>
<table xmlns="http://schemas.openxmlformats.org/spreadsheetml/2006/main" id="12" name="Table14313" displayName="Table14313" ref="A5:C10" totalsRowShown="0" headerRowDxfId="252" dataDxfId="250" headerRowBorderDxfId="251" tableBorderDxfId="249">
  <autoFilter ref="A5:C10">
    <filterColumn colId="0" hiddenButton="1"/>
    <filterColumn colId="1" hiddenButton="1"/>
    <filterColumn colId="2" hiddenButton="1"/>
  </autoFilter>
  <tableColumns count="3">
    <tableColumn id="1" name="School year" dataDxfId="248">
      <calculatedColumnFormula>'Indicator 6 Data Entry'!A8</calculatedColumnFormula>
    </tableColumn>
    <tableColumn id="2" name="Total number of children with IEPs in the selected age group" dataDxfId="247" dataCellStyle="Comma">
      <calculatedColumnFormula>'Indicator 6 Data Entry'!B8</calculatedColumnFormula>
    </tableColumn>
    <tableColumn id="3" name="Number of children with IEPs in the selected age group attending a regular early childhood program and receiving the majority of special education and related services in the regular early childhood program" dataDxfId="246" dataCellStyle="Comma">
      <calculatedColumnFormula>'Indicator 6 Data Entry'!C8</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6A targets."/>
    </ext>
  </extLst>
</table>
</file>

<file path=xl/theme/theme1.xml><?xml version="1.0" encoding="utf-8"?>
<a:theme xmlns:a="http://schemas.openxmlformats.org/drawingml/2006/main" name="Office Theme">
  <a:themeElements>
    <a:clrScheme name="Target Setting Toolkit Palette">
      <a:dk1>
        <a:sysClr val="windowText" lastClr="000000"/>
      </a:dk1>
      <a:lt1>
        <a:sysClr val="window" lastClr="FFFFFF"/>
      </a:lt1>
      <a:dk2>
        <a:srgbClr val="44546A"/>
      </a:dk2>
      <a:lt2>
        <a:srgbClr val="E7E6E6"/>
      </a:lt2>
      <a:accent1>
        <a:srgbClr val="853CB5"/>
      </a:accent1>
      <a:accent2>
        <a:srgbClr val="26847A"/>
      </a:accent2>
      <a:accent3>
        <a:srgbClr val="01579B"/>
      </a:accent3>
      <a:accent4>
        <a:srgbClr val="FF00F7"/>
      </a:accent4>
      <a:accent5>
        <a:srgbClr val="FF9C1A"/>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DEAdata@westat.com" TargetMode="External"/><Relationship Id="rId1" Type="http://schemas.openxmlformats.org/officeDocument/2006/relationships/hyperlink" Target="https://ideadat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1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table" Target="../tables/table2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table" Target="../tables/table2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table" Target="../tables/table27.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table" Target="../tables/table29.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table" Target="../tables/table3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table" Target="../tables/table35.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5A64"/>
  </sheetPr>
  <dimension ref="A1:T18"/>
  <sheetViews>
    <sheetView showGridLines="0" tabSelected="1" workbookViewId="0">
      <selection activeCell="B7" sqref="B7"/>
    </sheetView>
  </sheetViews>
  <sheetFormatPr defaultColWidth="0" defaultRowHeight="15" customHeight="1" zeroHeight="1" x14ac:dyDescent="0.3"/>
  <cols>
    <col min="1" max="1" width="3.5546875" customWidth="1"/>
    <col min="2" max="2" width="128.44140625" customWidth="1"/>
    <col min="3" max="3" width="9.44140625" hidden="1" customWidth="1"/>
    <col min="4" max="4" width="8.5546875" hidden="1" customWidth="1"/>
    <col min="5" max="20" width="0" hidden="1" customWidth="1"/>
    <col min="21" max="16384" width="9.44140625" hidden="1"/>
  </cols>
  <sheetData>
    <row r="1" spans="2:20" ht="14.4" x14ac:dyDescent="0.3"/>
    <row r="2" spans="2:20" ht="14.4" x14ac:dyDescent="0.3"/>
    <row r="3" spans="2:20" ht="14.4" x14ac:dyDescent="0.3"/>
    <row r="4" spans="2:20" ht="14.4" x14ac:dyDescent="0.3"/>
    <row r="5" spans="2:20" ht="14.4" x14ac:dyDescent="0.3"/>
    <row r="6" spans="2:20" ht="18" x14ac:dyDescent="0.3">
      <c r="B6" s="14" t="s">
        <v>73</v>
      </c>
      <c r="C6" s="15"/>
      <c r="D6" s="15"/>
      <c r="E6" s="15"/>
      <c r="F6" s="15"/>
      <c r="G6" s="15"/>
      <c r="H6" s="15"/>
      <c r="I6" s="15"/>
      <c r="J6" s="15"/>
      <c r="K6" s="16"/>
      <c r="L6" s="16"/>
      <c r="M6" s="16"/>
      <c r="N6" s="16"/>
      <c r="O6" s="16"/>
      <c r="P6" s="16"/>
      <c r="Q6" s="16"/>
      <c r="R6" s="16"/>
      <c r="S6" s="16"/>
    </row>
    <row r="7" spans="2:20" ht="69" customHeight="1" x14ac:dyDescent="0.3">
      <c r="B7" s="17" t="s">
        <v>120</v>
      </c>
      <c r="C7" s="18"/>
      <c r="D7" s="18"/>
      <c r="E7" s="18"/>
      <c r="F7" s="18"/>
      <c r="G7" s="18"/>
      <c r="H7" s="18"/>
      <c r="I7" s="18"/>
      <c r="J7" s="18"/>
      <c r="K7" s="18"/>
      <c r="L7" s="18"/>
      <c r="M7" s="18"/>
      <c r="N7" s="18"/>
      <c r="O7" s="18"/>
      <c r="P7" s="18"/>
      <c r="Q7" s="18"/>
      <c r="R7" s="18"/>
    </row>
    <row r="8" spans="2:20" ht="23.25" customHeight="1" x14ac:dyDescent="0.3">
      <c r="B8" s="19" t="s">
        <v>7</v>
      </c>
      <c r="C8" s="19"/>
      <c r="D8" s="19"/>
      <c r="E8" s="19"/>
      <c r="F8" s="19"/>
      <c r="G8" s="19"/>
      <c r="H8" s="19"/>
      <c r="I8" s="19"/>
      <c r="J8" s="19"/>
      <c r="K8" s="19"/>
      <c r="L8" s="19"/>
      <c r="M8" s="19"/>
      <c r="N8" s="19"/>
      <c r="O8" s="19"/>
      <c r="P8" s="19"/>
      <c r="Q8" s="19"/>
      <c r="R8" s="19"/>
      <c r="S8" s="19"/>
    </row>
    <row r="9" spans="2:20" ht="29.25" customHeight="1" x14ac:dyDescent="0.3">
      <c r="B9" s="20" t="s">
        <v>8</v>
      </c>
      <c r="C9" s="21"/>
      <c r="D9" s="21"/>
      <c r="E9" s="21"/>
      <c r="F9" s="22"/>
      <c r="G9" s="23"/>
      <c r="H9" s="22"/>
      <c r="I9" s="22"/>
      <c r="J9" s="22"/>
      <c r="K9" s="21"/>
      <c r="L9" s="21"/>
      <c r="M9" s="21"/>
      <c r="N9" s="21"/>
      <c r="O9" s="21"/>
      <c r="P9" s="21"/>
      <c r="Q9" s="22"/>
      <c r="R9" s="21"/>
      <c r="S9" s="21"/>
    </row>
    <row r="10" spans="2:20" ht="47.25" customHeight="1" x14ac:dyDescent="0.3">
      <c r="B10" s="24" t="s">
        <v>9</v>
      </c>
      <c r="C10" s="24"/>
      <c r="D10" s="24"/>
      <c r="E10" s="24"/>
      <c r="F10" s="24"/>
      <c r="G10" s="24"/>
      <c r="H10" s="24"/>
      <c r="I10" s="24"/>
      <c r="J10" s="24"/>
      <c r="K10" s="24"/>
      <c r="L10" s="24"/>
      <c r="M10" s="24"/>
      <c r="N10" s="24"/>
      <c r="O10" s="24"/>
      <c r="P10" s="24"/>
      <c r="Q10" s="24"/>
      <c r="R10" s="24"/>
      <c r="S10" s="24"/>
    </row>
    <row r="11" spans="2:20" ht="55.5" customHeight="1" x14ac:dyDescent="0.3">
      <c r="B11" s="25" t="s">
        <v>10</v>
      </c>
      <c r="C11" s="25"/>
      <c r="D11" s="25"/>
      <c r="E11" s="25"/>
      <c r="F11" s="25"/>
      <c r="G11" s="25"/>
      <c r="H11" s="25"/>
      <c r="I11" s="25"/>
      <c r="J11" s="25"/>
      <c r="K11" s="25"/>
      <c r="L11" s="25"/>
      <c r="M11" s="25"/>
      <c r="N11" s="25"/>
      <c r="O11" s="25"/>
      <c r="P11" s="25"/>
      <c r="Q11" s="25"/>
      <c r="R11" s="25"/>
      <c r="S11" s="25"/>
    </row>
    <row r="12" spans="2:20" ht="21" customHeight="1" x14ac:dyDescent="0.3">
      <c r="B12" s="26" t="s">
        <v>11</v>
      </c>
      <c r="C12" s="27"/>
      <c r="D12" s="27"/>
      <c r="E12" s="27"/>
      <c r="F12" s="27"/>
      <c r="G12" s="27"/>
      <c r="H12" s="27"/>
      <c r="I12" s="27"/>
      <c r="J12" s="27"/>
      <c r="K12" s="27"/>
      <c r="L12" s="27"/>
      <c r="M12" s="27"/>
      <c r="N12" s="27"/>
      <c r="O12" s="27"/>
      <c r="P12" s="27"/>
      <c r="Q12" s="27"/>
      <c r="R12" s="27"/>
      <c r="S12" s="27"/>
    </row>
    <row r="13" spans="2:20" ht="18.75" customHeight="1" x14ac:dyDescent="0.3">
      <c r="B13" s="78" t="s">
        <v>12</v>
      </c>
      <c r="C13" s="28"/>
      <c r="D13" s="28"/>
      <c r="E13" s="28"/>
      <c r="F13" s="28"/>
      <c r="G13" s="28"/>
      <c r="H13" s="28"/>
      <c r="I13" s="28"/>
      <c r="J13" s="28"/>
      <c r="K13" s="29"/>
      <c r="L13" s="29"/>
      <c r="M13" s="29"/>
      <c r="N13" s="29"/>
      <c r="O13" s="29"/>
      <c r="P13" s="29"/>
      <c r="Q13" s="29"/>
      <c r="R13" s="29"/>
      <c r="S13" s="29"/>
    </row>
    <row r="14" spans="2:20" ht="14.4" x14ac:dyDescent="0.3">
      <c r="B14" s="22"/>
      <c r="C14" s="21"/>
      <c r="D14" s="21"/>
      <c r="E14" s="21"/>
      <c r="F14" s="21"/>
      <c r="G14" s="21"/>
      <c r="H14" s="21"/>
      <c r="I14" s="21"/>
      <c r="J14" s="21"/>
      <c r="K14" s="21"/>
      <c r="L14" s="21"/>
      <c r="M14" s="21"/>
      <c r="N14" s="21"/>
      <c r="O14" s="21"/>
      <c r="P14" s="21"/>
      <c r="Q14" s="21"/>
      <c r="R14" s="21"/>
      <c r="S14" s="21"/>
    </row>
    <row r="15" spans="2:20" ht="19.5" customHeight="1" x14ac:dyDescent="0.3">
      <c r="B15" s="102" t="s">
        <v>118</v>
      </c>
      <c r="C15" s="25"/>
      <c r="D15" s="25"/>
      <c r="E15" s="25"/>
      <c r="F15" s="25"/>
      <c r="G15" s="25"/>
      <c r="H15" s="25"/>
      <c r="I15" s="25"/>
      <c r="J15" s="25"/>
      <c r="K15" s="25"/>
      <c r="L15" s="25"/>
      <c r="M15" s="25"/>
      <c r="N15" s="25"/>
      <c r="O15" s="25"/>
      <c r="P15" s="25"/>
      <c r="Q15" s="25"/>
      <c r="R15" s="25"/>
      <c r="S15" s="30"/>
    </row>
    <row r="16" spans="2:20" ht="43.5" customHeight="1" x14ac:dyDescent="0.3">
      <c r="B16" s="31" t="s">
        <v>119</v>
      </c>
      <c r="C16" s="32"/>
      <c r="D16" s="32"/>
      <c r="E16" s="32"/>
      <c r="F16" s="32"/>
      <c r="G16" s="32"/>
      <c r="H16" s="32"/>
      <c r="I16" s="32"/>
      <c r="J16" s="32"/>
      <c r="K16" s="32"/>
      <c r="L16" s="32"/>
      <c r="M16" s="32"/>
      <c r="N16" s="32"/>
      <c r="O16" s="32"/>
      <c r="P16" s="32"/>
      <c r="Q16" s="32"/>
      <c r="R16" s="32"/>
      <c r="S16" s="32"/>
      <c r="T16" s="32"/>
    </row>
    <row r="17" ht="15" customHeight="1" x14ac:dyDescent="0.3"/>
    <row r="18" ht="15" customHeight="1" x14ac:dyDescent="0.3"/>
  </sheetData>
  <sheetProtection algorithmName="SHA-512" hashValue="5Xv5vlLdbhHnEx+z6PZhclDUYQfsaE98Mxoa7Sekw8rPnNfKHbGikTpM2ePcbTEF98/yjfcqVaHlGaAceTQahg==" saltValue="HzZru7naeX3erFWn4RNLjQ==" spinCount="100000" sheet="1" objects="1" scenarios="1"/>
  <hyperlinks>
    <hyperlink ref="B13" r:id="rId1" display="www.ideadata.org"/>
    <hyperlink ref="B9" r:id="rId2"/>
  </hyperlinks>
  <pageMargins left="0.7" right="0.7" top="0.75" bottom="0.75" header="0.3" footer="0.3"/>
  <pageSetup orientation="portrait" vertic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8FF"/>
  </sheetPr>
  <dimension ref="A1:Q42"/>
  <sheetViews>
    <sheetView showGridLines="0" zoomScaleNormal="100" workbookViewId="0"/>
  </sheetViews>
  <sheetFormatPr defaultColWidth="0" defaultRowHeight="14.4" zeroHeight="1" x14ac:dyDescent="0.3"/>
  <cols>
    <col min="1" max="1" width="31.5546875" customWidth="1"/>
    <col min="2" max="6" width="15.5546875" customWidth="1"/>
    <col min="7" max="17" width="9.33203125" customWidth="1"/>
    <col min="18" max="16384" width="9.33203125" hidden="1"/>
  </cols>
  <sheetData>
    <row r="1" spans="1:9" ht="57" customHeight="1" x14ac:dyDescent="0.3">
      <c r="B1" s="81" t="s">
        <v>103</v>
      </c>
      <c r="C1" s="4"/>
      <c r="D1" s="4"/>
      <c r="E1" s="4"/>
      <c r="F1" s="4"/>
    </row>
    <row r="2" spans="1:9" x14ac:dyDescent="0.3">
      <c r="A2" s="42"/>
      <c r="B2" s="46"/>
    </row>
    <row r="3" spans="1:9" x14ac:dyDescent="0.3">
      <c r="A3" t="s">
        <v>36</v>
      </c>
      <c r="B3" t="str">
        <f>'Indicator 6 Data Entry'!B4</f>
        <v>All children with IEPs, ages 3 through 5 (preschool)</v>
      </c>
    </row>
    <row r="4" spans="1:9" x14ac:dyDescent="0.3">
      <c r="A4" s="8" t="s">
        <v>24</v>
      </c>
      <c r="B4" s="93">
        <f>'Indicator 6 Data Entry'!B3</f>
        <v>0</v>
      </c>
    </row>
    <row r="5" spans="1:9" x14ac:dyDescent="0.3"/>
    <row r="6" spans="1:9" x14ac:dyDescent="0.3">
      <c r="B6" s="3" t="s">
        <v>39</v>
      </c>
      <c r="C6" s="3"/>
      <c r="D6" s="3"/>
      <c r="E6" s="3"/>
      <c r="F6" s="3"/>
    </row>
    <row r="7" spans="1:9" ht="28.8" x14ac:dyDescent="0.3">
      <c r="A7" s="62" t="s">
        <v>29</v>
      </c>
      <c r="B7" s="63" t="s">
        <v>82</v>
      </c>
      <c r="C7" s="63" t="s">
        <v>83</v>
      </c>
      <c r="D7" s="63" t="s">
        <v>84</v>
      </c>
      <c r="E7" s="63" t="s">
        <v>85</v>
      </c>
      <c r="F7" s="63" t="s">
        <v>86</v>
      </c>
    </row>
    <row r="8" spans="1:9" x14ac:dyDescent="0.3">
      <c r="A8" s="13">
        <f>'Indicator 6 Data Entry'!A8</f>
        <v>0</v>
      </c>
      <c r="B8" s="47" t="e">
        <f>'Indicator 6A Predicting Trend'!B20</f>
        <v>#DIV/0!</v>
      </c>
      <c r="C8" s="47" t="e">
        <f>'Ind. 6A Fixed Percent Increase'!B16</f>
        <v>#DIV/0!</v>
      </c>
      <c r="D8" s="48" t="str">
        <f>'Indicator 6A Average Increase'!B15</f>
        <v/>
      </c>
      <c r="E8" s="48" t="e">
        <f>'Ind. 6A Start With the End Goal'!B16</f>
        <v>#DIV/0!</v>
      </c>
      <c r="F8" s="48" t="e">
        <f>'Indicator 6A Accelerated Growth'!B16</f>
        <v>#DIV/0!</v>
      </c>
    </row>
    <row r="9" spans="1:9" x14ac:dyDescent="0.3">
      <c r="A9" s="13">
        <f>'Indicator 6 Data Entry'!A9</f>
        <v>0</v>
      </c>
      <c r="B9" s="47" t="e">
        <f>'Indicator 6A Predicting Trend'!B21</f>
        <v>#DIV/0!</v>
      </c>
      <c r="C9" s="47" t="e">
        <f>'Ind. 6A Fixed Percent Increase'!B17</f>
        <v>#DIV/0!</v>
      </c>
      <c r="D9" s="48" t="str">
        <f>'Indicator 6A Average Increase'!B16</f>
        <v/>
      </c>
      <c r="E9" s="48" t="e">
        <f>'Ind. 6A Start With the End Goal'!B17</f>
        <v>#DIV/0!</v>
      </c>
      <c r="F9" s="48" t="e">
        <f>'Indicator 6A Accelerated Growth'!B17</f>
        <v>#DIV/0!</v>
      </c>
    </row>
    <row r="10" spans="1:9" x14ac:dyDescent="0.3">
      <c r="A10" s="13">
        <f>'Indicator 6 Data Entry'!A10</f>
        <v>0</v>
      </c>
      <c r="B10" s="47" t="e">
        <f>'Indicator 6A Predicting Trend'!B22</f>
        <v>#DIV/0!</v>
      </c>
      <c r="C10" s="47" t="e">
        <f>'Ind. 6A Fixed Percent Increase'!B18</f>
        <v>#DIV/0!</v>
      </c>
      <c r="D10" s="48" t="str">
        <f>'Indicator 6A Average Increase'!B17</f>
        <v/>
      </c>
      <c r="E10" s="48" t="e">
        <f>'Ind. 6A Start With the End Goal'!B18</f>
        <v>#DIV/0!</v>
      </c>
      <c r="F10" s="48" t="e">
        <f>'Indicator 6A Accelerated Growth'!B18</f>
        <v>#DIV/0!</v>
      </c>
    </row>
    <row r="11" spans="1:9" x14ac:dyDescent="0.3">
      <c r="A11" s="13">
        <f>'Indicator 6 Data Entry'!A11</f>
        <v>0</v>
      </c>
      <c r="B11" s="47" t="e">
        <f>'Indicator 6A Predicting Trend'!B23</f>
        <v>#DIV/0!</v>
      </c>
      <c r="C11" s="47" t="e">
        <f>'Ind. 6A Fixed Percent Increase'!B19</f>
        <v>#DIV/0!</v>
      </c>
      <c r="D11" s="48" t="str">
        <f>'Indicator 6A Average Increase'!B18</f>
        <v/>
      </c>
      <c r="E11" s="48" t="e">
        <f>'Ind. 6A Start With the End Goal'!B19</f>
        <v>#DIV/0!</v>
      </c>
      <c r="F11" s="48" t="e">
        <f>'Indicator 6A Accelerated Growth'!B19</f>
        <v>#DIV/0!</v>
      </c>
      <c r="I11" s="42" t="s">
        <v>14</v>
      </c>
    </row>
    <row r="12" spans="1:9" x14ac:dyDescent="0.3">
      <c r="A12" s="13">
        <f>'Indicator 6 Data Entry'!A12</f>
        <v>0</v>
      </c>
      <c r="B12" s="47" t="e">
        <f>'Indicator 6A Predicting Trend'!B24</f>
        <v>#DIV/0!</v>
      </c>
      <c r="C12" s="47" t="e">
        <f>'Ind. 6A Fixed Percent Increase'!B20</f>
        <v>#DIV/0!</v>
      </c>
      <c r="D12" s="48" t="str">
        <f>'Indicator 6A Average Increase'!B19</f>
        <v/>
      </c>
      <c r="E12" s="48" t="e">
        <f>'Ind. 6A Start With the End Goal'!B20</f>
        <v>#DIV/0!</v>
      </c>
      <c r="F12" s="48" t="e">
        <f>'Indicator 6A Accelerated Growth'!B20</f>
        <v>#DIV/0!</v>
      </c>
    </row>
    <row r="13" spans="1:9" x14ac:dyDescent="0.3">
      <c r="A13" s="13">
        <f>'Indicator 6 Data Entry'!A18</f>
        <v>0</v>
      </c>
      <c r="B13" s="47" t="e">
        <f>'Indicator 6A Predicting Trend'!B25</f>
        <v>#DIV/0!</v>
      </c>
      <c r="C13" s="47" t="e">
        <f>'Ind. 6A Fixed Percent Increase'!B21</f>
        <v>#DIV/0!</v>
      </c>
      <c r="D13" s="48" t="str">
        <f>'Indicator 6A Average Increase'!B20</f>
        <v/>
      </c>
      <c r="E13" s="48" t="e">
        <f>'Ind. 6A Start With the End Goal'!B21</f>
        <v>#DIV/0!</v>
      </c>
      <c r="F13" s="48" t="e">
        <f>'Indicator 6A Accelerated Growth'!B21</f>
        <v>#DIV/0!</v>
      </c>
    </row>
    <row r="14" spans="1:9" x14ac:dyDescent="0.3">
      <c r="A14" s="13">
        <f>'Indicator 6 Data Entry'!A19</f>
        <v>0</v>
      </c>
      <c r="B14" s="47" t="e">
        <f>'Indicator 6A Predicting Trend'!B26</f>
        <v>#DIV/0!</v>
      </c>
      <c r="C14" s="47" t="e">
        <f>'Ind. 6A Fixed Percent Increase'!B22</f>
        <v>#DIV/0!</v>
      </c>
      <c r="D14" s="48" t="str">
        <f>'Indicator 6A Average Increase'!B21</f>
        <v/>
      </c>
      <c r="E14" s="48" t="e">
        <f>'Ind. 6A Start With the End Goal'!B22</f>
        <v>#DIV/0!</v>
      </c>
      <c r="F14" s="48" t="e">
        <f>'Indicator 6A Accelerated Growth'!B22</f>
        <v>#DIV/0!</v>
      </c>
    </row>
    <row r="15" spans="1:9" x14ac:dyDescent="0.3">
      <c r="A15" s="13">
        <f>'Indicator 6 Data Entry'!A20</f>
        <v>0</v>
      </c>
      <c r="B15" s="47" t="e">
        <f>'Indicator 6A Predicting Trend'!B27</f>
        <v>#DIV/0!</v>
      </c>
      <c r="C15" s="47" t="e">
        <f>'Ind. 6A Fixed Percent Increase'!B23</f>
        <v>#DIV/0!</v>
      </c>
      <c r="D15" s="48" t="str">
        <f>'Indicator 6A Average Increase'!B22</f>
        <v/>
      </c>
      <c r="E15" s="48" t="e">
        <f>'Ind. 6A Start With the End Goal'!B23</f>
        <v>#DIV/0!</v>
      </c>
      <c r="F15" s="48" t="e">
        <f>'Indicator 6A Accelerated Growth'!B23</f>
        <v>#DIV/0!</v>
      </c>
    </row>
    <row r="16" spans="1:9" x14ac:dyDescent="0.3">
      <c r="A16" s="13">
        <f>'Indicator 6 Data Entry'!A21</f>
        <v>0</v>
      </c>
      <c r="B16" s="47" t="e">
        <f>'Indicator 6A Predicting Trend'!B28</f>
        <v>#DIV/0!</v>
      </c>
      <c r="C16" s="47" t="e">
        <f>'Ind. 6A Fixed Percent Increase'!B24</f>
        <v>#DIV/0!</v>
      </c>
      <c r="D16" s="48" t="str">
        <f>'Indicator 6A Average Increase'!B23</f>
        <v/>
      </c>
      <c r="E16" s="48" t="e">
        <f>'Ind. 6A Start With the End Goal'!B24</f>
        <v>#DIV/0!</v>
      </c>
      <c r="F16" s="48" t="e">
        <f>'Indicator 6A Accelerated Growth'!B24</f>
        <v>#DIV/0!</v>
      </c>
    </row>
    <row r="17" spans="1:9" x14ac:dyDescent="0.3">
      <c r="A17" s="13">
        <f>'Indicator 6 Data Entry'!A22</f>
        <v>0</v>
      </c>
      <c r="B17" s="47" t="e">
        <f>'Indicator 6A Predicting Trend'!B29</f>
        <v>#DIV/0!</v>
      </c>
      <c r="C17" s="47" t="e">
        <f>'Ind. 6A Fixed Percent Increase'!B25</f>
        <v>#DIV/0!</v>
      </c>
      <c r="D17" s="48" t="str">
        <f>'Indicator 6A Average Increase'!B24</f>
        <v/>
      </c>
      <c r="E17" s="48" t="e">
        <f>'Ind. 6A Start With the End Goal'!B25</f>
        <v>#DIV/0!</v>
      </c>
      <c r="F17" s="48" t="e">
        <f>'Indicator 6A Accelerated Growth'!B25</f>
        <v>#DIV/0!</v>
      </c>
    </row>
    <row r="18" spans="1:9" x14ac:dyDescent="0.3"/>
    <row r="19" spans="1:9" x14ac:dyDescent="0.3"/>
    <row r="20" spans="1:9" x14ac:dyDescent="0.3"/>
    <row r="21" spans="1:9" x14ac:dyDescent="0.3"/>
    <row r="22" spans="1:9" x14ac:dyDescent="0.3"/>
    <row r="23" spans="1:9" x14ac:dyDescent="0.3"/>
    <row r="24" spans="1:9" x14ac:dyDescent="0.3"/>
    <row r="25" spans="1:9" x14ac:dyDescent="0.3">
      <c r="I25" s="8" t="s">
        <v>15</v>
      </c>
    </row>
    <row r="26" spans="1:9" x14ac:dyDescent="0.3">
      <c r="I26" s="45" t="s">
        <v>16</v>
      </c>
    </row>
    <row r="27" spans="1:9" x14ac:dyDescent="0.3">
      <c r="I27" s="45" t="s">
        <v>17</v>
      </c>
    </row>
    <row r="28" spans="1:9" x14ac:dyDescent="0.3">
      <c r="I28" s="45" t="s">
        <v>18</v>
      </c>
    </row>
    <row r="29" spans="1:9" x14ac:dyDescent="0.3">
      <c r="I29" s="45" t="s">
        <v>19</v>
      </c>
    </row>
    <row r="30" spans="1:9" x14ac:dyDescent="0.3">
      <c r="I30" s="45" t="s">
        <v>20</v>
      </c>
    </row>
    <row r="31" spans="1:9" x14ac:dyDescent="0.3">
      <c r="I31" s="45" t="s">
        <v>21</v>
      </c>
    </row>
    <row r="32" spans="1:9" x14ac:dyDescent="0.3">
      <c r="I32" s="45" t="s">
        <v>22</v>
      </c>
    </row>
    <row r="33" x14ac:dyDescent="0.3"/>
    <row r="34" x14ac:dyDescent="0.3"/>
    <row r="35" x14ac:dyDescent="0.3"/>
    <row r="36" x14ac:dyDescent="0.3"/>
    <row r="37" x14ac:dyDescent="0.3"/>
    <row r="38" x14ac:dyDescent="0.3"/>
    <row r="39" x14ac:dyDescent="0.3"/>
    <row r="40" x14ac:dyDescent="0.3"/>
    <row r="41" x14ac:dyDescent="0.3"/>
    <row r="42" x14ac:dyDescent="0.3"/>
  </sheetData>
  <sheetProtection algorithmName="SHA-512" hashValue="kwGLbkyU4jD4myrS557dO+KuXngD6TGsTkI+QnEramFucuu73kpTlHwyKYOBtg7kk4HK8LUQSz4Uko3Z/R0SkQ==" saltValue="I7aWnWPvYmaCuDt3AL/DkQ==" spinCount="100000" sheet="1" scenarios="1"/>
  <conditionalFormatting sqref="A8:A17">
    <cfRule type="expression" dxfId="211" priority="12">
      <formula>A8=$B$4</formula>
    </cfRule>
  </conditionalFormatting>
  <conditionalFormatting sqref="B8:F17">
    <cfRule type="expression" dxfId="210" priority="11">
      <formula>$A8=$B$4</formula>
    </cfRule>
  </conditionalFormatting>
  <pageMargins left="0.7" right="0.7" top="0.75" bottom="0.75" header="0.3" footer="0.3"/>
  <pageSetup orientation="portrait" verticalDpi="3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3CB5"/>
  </sheetPr>
  <dimension ref="A1:H54"/>
  <sheetViews>
    <sheetView showGridLines="0" workbookViewId="0"/>
  </sheetViews>
  <sheetFormatPr defaultColWidth="0" defaultRowHeight="14.4" zeroHeight="1" x14ac:dyDescent="0.3"/>
  <cols>
    <col min="1" max="1" width="38.44140625" customWidth="1"/>
    <col min="2" max="7" width="25.5546875" customWidth="1"/>
    <col min="8" max="8" width="9.33203125" customWidth="1"/>
    <col min="9" max="16384" width="9.33203125" hidden="1"/>
  </cols>
  <sheetData>
    <row r="1" spans="1:7" ht="54" customHeight="1" x14ac:dyDescent="0.3">
      <c r="B1" s="81" t="s">
        <v>104</v>
      </c>
      <c r="C1" s="4"/>
      <c r="D1" s="4"/>
      <c r="E1" s="4"/>
    </row>
    <row r="2" spans="1:7" x14ac:dyDescent="0.3">
      <c r="B2" s="2"/>
      <c r="C2" s="2"/>
      <c r="D2" s="2"/>
      <c r="E2" s="2"/>
    </row>
    <row r="3" spans="1:7" x14ac:dyDescent="0.3">
      <c r="A3" s="8" t="s">
        <v>36</v>
      </c>
      <c r="B3" t="str">
        <f>'Indicator 6 Data Entry'!B4</f>
        <v>All children with IEPs, ages 3 through 5 (preschool)</v>
      </c>
      <c r="C3" s="2"/>
      <c r="D3" s="2"/>
      <c r="E3" s="2"/>
    </row>
    <row r="4" spans="1:7" x14ac:dyDescent="0.3">
      <c r="A4" s="6"/>
      <c r="B4" s="2"/>
      <c r="C4" s="2"/>
      <c r="D4" s="2"/>
      <c r="E4" s="2"/>
    </row>
    <row r="5" spans="1:7" x14ac:dyDescent="0.3">
      <c r="A5" s="55"/>
      <c r="B5" s="61"/>
      <c r="C5" s="36" t="str">
        <f>IF(B3="All children with IEPs, ages 3 through 5 (preschool)","Number of children with IEPs, ages 3 through 5 (preschool)…",IF(B3="Children with IEPs, age 3","Number of children with IEPs, age 3…",IF(B3="Children with IEPs, age 4","Number of children with IEPs, age 4...",IF(B3="Children with IEPs, age 5 (preschool)","Number of children with IEPs, age 5 (preschool)...",))))</f>
        <v>Number of children with IEPs, ages 3 through 5 (preschool)…</v>
      </c>
      <c r="D5" s="3"/>
      <c r="E5" s="3"/>
      <c r="F5" s="70"/>
      <c r="G5" s="41"/>
    </row>
    <row r="6" spans="1:7" ht="43.2" x14ac:dyDescent="0.3">
      <c r="A6" s="74" t="s">
        <v>29</v>
      </c>
      <c r="B6" s="51" t="s">
        <v>38</v>
      </c>
      <c r="C6" s="51" t="s">
        <v>91</v>
      </c>
      <c r="D6" s="51" t="s">
        <v>92</v>
      </c>
      <c r="E6" s="51" t="s">
        <v>93</v>
      </c>
    </row>
    <row r="7" spans="1:7" x14ac:dyDescent="0.3">
      <c r="A7">
        <f>'Indicator 6 Data Entry'!A8</f>
        <v>0</v>
      </c>
      <c r="B7" s="84">
        <f>'Indicator 6 Data Entry'!B8</f>
        <v>0</v>
      </c>
      <c r="C7" s="84">
        <f>'Indicator 6 Data Entry'!D8</f>
        <v>0</v>
      </c>
      <c r="D7" s="84">
        <f>'Indicator 6 Data Entry'!E8</f>
        <v>0</v>
      </c>
      <c r="E7" s="84">
        <f>'Indicator 6 Data Entry'!F8</f>
        <v>0</v>
      </c>
    </row>
    <row r="8" spans="1:7" x14ac:dyDescent="0.3">
      <c r="A8">
        <f>'Indicator 6 Data Entry'!A9</f>
        <v>0</v>
      </c>
      <c r="B8" s="84">
        <f>'Indicator 6 Data Entry'!B9</f>
        <v>0</v>
      </c>
      <c r="C8" s="84">
        <f>'Indicator 6 Data Entry'!D9</f>
        <v>0</v>
      </c>
      <c r="D8" s="84">
        <f>'Indicator 6 Data Entry'!E9</f>
        <v>0</v>
      </c>
      <c r="E8" s="84">
        <f>'Indicator 6 Data Entry'!F9</f>
        <v>0</v>
      </c>
    </row>
    <row r="9" spans="1:7" x14ac:dyDescent="0.3">
      <c r="A9">
        <f>'Indicator 6 Data Entry'!A10</f>
        <v>0</v>
      </c>
      <c r="B9" s="84">
        <f>'Indicator 6 Data Entry'!B10</f>
        <v>0</v>
      </c>
      <c r="C9" s="84">
        <f>'Indicator 6 Data Entry'!D10</f>
        <v>0</v>
      </c>
      <c r="D9" s="84">
        <f>'Indicator 6 Data Entry'!E10</f>
        <v>0</v>
      </c>
      <c r="E9" s="84">
        <f>'Indicator 6 Data Entry'!F10</f>
        <v>0</v>
      </c>
    </row>
    <row r="10" spans="1:7" x14ac:dyDescent="0.3">
      <c r="A10">
        <f>'Indicator 6 Data Entry'!A11</f>
        <v>0</v>
      </c>
      <c r="B10" s="84">
        <f>'Indicator 6 Data Entry'!B11</f>
        <v>0</v>
      </c>
      <c r="C10" s="84">
        <f>'Indicator 6 Data Entry'!D11</f>
        <v>0</v>
      </c>
      <c r="D10" s="84">
        <f>'Indicator 6 Data Entry'!E11</f>
        <v>0</v>
      </c>
      <c r="E10" s="84">
        <f>'Indicator 6 Data Entry'!F11</f>
        <v>0</v>
      </c>
    </row>
    <row r="11" spans="1:7" x14ac:dyDescent="0.3">
      <c r="A11">
        <f>'Indicator 6 Data Entry'!A12</f>
        <v>0</v>
      </c>
      <c r="B11" s="84">
        <f>'Indicator 6 Data Entry'!B12</f>
        <v>0</v>
      </c>
      <c r="C11" s="84">
        <f>'Indicator 6 Data Entry'!D12</f>
        <v>0</v>
      </c>
      <c r="D11" s="84">
        <f>'Indicator 6 Data Entry'!E12</f>
        <v>0</v>
      </c>
      <c r="E11" s="84">
        <f>'Indicator 6 Data Entry'!F12</f>
        <v>0</v>
      </c>
    </row>
    <row r="12" spans="1:7" x14ac:dyDescent="0.3">
      <c r="A12">
        <f>'Indicator 6 Data Entry'!A18</f>
        <v>0</v>
      </c>
      <c r="B12" s="84">
        <f>'Indicator 6 Data Entry'!B18</f>
        <v>0</v>
      </c>
      <c r="C12" s="84">
        <f>'Indicator 6 Data Entry'!D18</f>
        <v>0</v>
      </c>
      <c r="D12" s="85">
        <f>'Indicator 6 Data Entry'!E18</f>
        <v>0</v>
      </c>
      <c r="E12" s="85">
        <f>'Indicator 6 Data Entry'!F18</f>
        <v>0</v>
      </c>
    </row>
    <row r="13" spans="1:7" x14ac:dyDescent="0.3">
      <c r="A13">
        <f>'Indicator 6 Data Entry'!A19</f>
        <v>0</v>
      </c>
      <c r="B13" s="84">
        <f>'Indicator 6 Data Entry'!B19</f>
        <v>0</v>
      </c>
      <c r="C13" s="84">
        <f>'Indicator 6 Data Entry'!D19</f>
        <v>0</v>
      </c>
      <c r="D13" s="85">
        <f>'Indicator 6 Data Entry'!E19</f>
        <v>0</v>
      </c>
      <c r="E13" s="85">
        <f>'Indicator 6 Data Entry'!F19</f>
        <v>0</v>
      </c>
    </row>
    <row r="14" spans="1:7" x14ac:dyDescent="0.3">
      <c r="A14">
        <f>'Indicator 6 Data Entry'!A20</f>
        <v>0</v>
      </c>
      <c r="B14" s="84">
        <f>'Indicator 6 Data Entry'!B20</f>
        <v>0</v>
      </c>
      <c r="C14" s="84">
        <f>'Indicator 6 Data Entry'!D20</f>
        <v>0</v>
      </c>
      <c r="D14" s="85">
        <f>'Indicator 6 Data Entry'!E20</f>
        <v>0</v>
      </c>
      <c r="E14" s="85">
        <f>'Indicator 6 Data Entry'!F20</f>
        <v>0</v>
      </c>
    </row>
    <row r="15" spans="1:7" x14ac:dyDescent="0.3">
      <c r="A15">
        <f>'Indicator 6 Data Entry'!A21</f>
        <v>0</v>
      </c>
      <c r="B15" s="84">
        <f>'Indicator 6 Data Entry'!B21</f>
        <v>0</v>
      </c>
      <c r="C15" s="84">
        <f>'Indicator 6 Data Entry'!D21</f>
        <v>0</v>
      </c>
      <c r="D15" s="85">
        <f>'Indicator 6 Data Entry'!E21</f>
        <v>0</v>
      </c>
      <c r="E15" s="85">
        <f>'Indicator 6 Data Entry'!F21</f>
        <v>0</v>
      </c>
    </row>
    <row r="16" spans="1:7" x14ac:dyDescent="0.3">
      <c r="A16">
        <f>'Indicator 6 Data Entry'!A22</f>
        <v>0</v>
      </c>
      <c r="B16" s="84">
        <f>'Indicator 6 Data Entry'!B22</f>
        <v>0</v>
      </c>
      <c r="C16" s="84">
        <f>'Indicator 6 Data Entry'!D22</f>
        <v>0</v>
      </c>
      <c r="D16" s="85">
        <f>'Indicator 6 Data Entry'!E22</f>
        <v>0</v>
      </c>
      <c r="E16" s="85">
        <f>'Indicator 6 Data Entry'!F22</f>
        <v>0</v>
      </c>
    </row>
    <row r="17" spans="1:4" x14ac:dyDescent="0.3"/>
    <row r="18" spans="1:4" x14ac:dyDescent="0.3">
      <c r="A18" s="8" t="s">
        <v>24</v>
      </c>
      <c r="B18" s="93">
        <f>'Indicator 6 Data Entry'!B3</f>
        <v>0</v>
      </c>
    </row>
    <row r="19" spans="1:4" x14ac:dyDescent="0.3"/>
    <row r="20" spans="1:4" ht="28.8" x14ac:dyDescent="0.3">
      <c r="A20" s="60" t="s">
        <v>29</v>
      </c>
      <c r="B20" s="58" t="s">
        <v>41</v>
      </c>
    </row>
    <row r="21" spans="1:4" x14ac:dyDescent="0.3">
      <c r="A21" s="13">
        <f>A7</f>
        <v>0</v>
      </c>
      <c r="B21" s="12" t="e">
        <f>(C7+D7+E7)/B7</f>
        <v>#DIV/0!</v>
      </c>
    </row>
    <row r="22" spans="1:4" x14ac:dyDescent="0.3">
      <c r="A22" s="13">
        <f t="shared" ref="A22:A30" si="0">A8</f>
        <v>0</v>
      </c>
      <c r="B22" s="12" t="e">
        <f t="shared" ref="B22:B30" si="1">(C8+D8+E8)/B8</f>
        <v>#DIV/0!</v>
      </c>
    </row>
    <row r="23" spans="1:4" x14ac:dyDescent="0.3">
      <c r="A23" s="13">
        <f t="shared" si="0"/>
        <v>0</v>
      </c>
      <c r="B23" s="12" t="e">
        <f t="shared" si="1"/>
        <v>#DIV/0!</v>
      </c>
      <c r="D23" s="42" t="s">
        <v>14</v>
      </c>
    </row>
    <row r="24" spans="1:4" x14ac:dyDescent="0.3">
      <c r="A24" s="13">
        <f t="shared" si="0"/>
        <v>0</v>
      </c>
      <c r="B24" s="12" t="e">
        <f t="shared" si="1"/>
        <v>#DIV/0!</v>
      </c>
    </row>
    <row r="25" spans="1:4" x14ac:dyDescent="0.3">
      <c r="A25" s="13">
        <f t="shared" si="0"/>
        <v>0</v>
      </c>
      <c r="B25" s="12" t="e">
        <f t="shared" si="1"/>
        <v>#DIV/0!</v>
      </c>
    </row>
    <row r="26" spans="1:4" x14ac:dyDescent="0.3">
      <c r="A26" s="13">
        <f t="shared" si="0"/>
        <v>0</v>
      </c>
      <c r="B26" s="12" t="e">
        <f t="shared" si="1"/>
        <v>#DIV/0!</v>
      </c>
    </row>
    <row r="27" spans="1:4" x14ac:dyDescent="0.3">
      <c r="A27" s="13">
        <f t="shared" si="0"/>
        <v>0</v>
      </c>
      <c r="B27" s="12" t="e">
        <f t="shared" si="1"/>
        <v>#DIV/0!</v>
      </c>
    </row>
    <row r="28" spans="1:4" x14ac:dyDescent="0.3">
      <c r="A28" s="13">
        <f t="shared" si="0"/>
        <v>0</v>
      </c>
      <c r="B28" s="12" t="e">
        <f t="shared" si="1"/>
        <v>#DIV/0!</v>
      </c>
    </row>
    <row r="29" spans="1:4" x14ac:dyDescent="0.3">
      <c r="A29" s="13">
        <f t="shared" si="0"/>
        <v>0</v>
      </c>
      <c r="B29" s="12" t="e">
        <f t="shared" si="1"/>
        <v>#DIV/0!</v>
      </c>
    </row>
    <row r="30" spans="1:4" x14ac:dyDescent="0.3">
      <c r="A30" s="13">
        <f t="shared" si="0"/>
        <v>0</v>
      </c>
      <c r="B30" s="12" t="e">
        <f t="shared" si="1"/>
        <v>#DIV/0!</v>
      </c>
    </row>
    <row r="31" spans="1:4" x14ac:dyDescent="0.3"/>
    <row r="32" spans="1:4" x14ac:dyDescent="0.3"/>
    <row r="33" spans="5:5" x14ac:dyDescent="0.3"/>
    <row r="34" spans="5:5" x14ac:dyDescent="0.3"/>
    <row r="35" spans="5:5" x14ac:dyDescent="0.3"/>
    <row r="36" spans="5:5" x14ac:dyDescent="0.3"/>
    <row r="37" spans="5:5" x14ac:dyDescent="0.3"/>
    <row r="38" spans="5:5" x14ac:dyDescent="0.3"/>
    <row r="39" spans="5:5" x14ac:dyDescent="0.3"/>
    <row r="40" spans="5:5" x14ac:dyDescent="0.3">
      <c r="E40" s="8" t="s">
        <v>15</v>
      </c>
    </row>
    <row r="41" spans="5:5" x14ac:dyDescent="0.3">
      <c r="E41" s="45" t="s">
        <v>16</v>
      </c>
    </row>
    <row r="42" spans="5:5" x14ac:dyDescent="0.3">
      <c r="E42" s="45" t="s">
        <v>17</v>
      </c>
    </row>
    <row r="43" spans="5:5" x14ac:dyDescent="0.3">
      <c r="E43" s="45" t="s">
        <v>18</v>
      </c>
    </row>
    <row r="44" spans="5:5" x14ac:dyDescent="0.3">
      <c r="E44" s="45" t="s">
        <v>19</v>
      </c>
    </row>
    <row r="45" spans="5:5" x14ac:dyDescent="0.3">
      <c r="E45" s="45" t="s">
        <v>20</v>
      </c>
    </row>
    <row r="46" spans="5:5" x14ac:dyDescent="0.3">
      <c r="E46" s="45" t="s">
        <v>21</v>
      </c>
    </row>
    <row r="47" spans="5:5" x14ac:dyDescent="0.3">
      <c r="E47" s="45" t="s">
        <v>22</v>
      </c>
    </row>
    <row r="48" spans="5:5" x14ac:dyDescent="0.3"/>
    <row r="49" x14ac:dyDescent="0.3"/>
    <row r="50" x14ac:dyDescent="0.3"/>
    <row r="51" x14ac:dyDescent="0.3"/>
    <row r="52" x14ac:dyDescent="0.3"/>
    <row r="53" x14ac:dyDescent="0.3"/>
    <row r="54" x14ac:dyDescent="0.3"/>
  </sheetData>
  <sheetProtection algorithmName="SHA-512" hashValue="X6cJnameR1RZPT2gVrFhPtlCTfYSwEgmOtYMl/jiO6MHtrblt673S41QURppvJxwZXRekXelxE6fH+caiLA8vg==" saltValue="6f7tErXsAkC60fOrCIlPCQ==" spinCount="100000" sheet="1" scenarios="1"/>
  <conditionalFormatting sqref="A21:A30">
    <cfRule type="expression" dxfId="200" priority="2">
      <formula>A21=$B$18</formula>
    </cfRule>
  </conditionalFormatting>
  <conditionalFormatting sqref="B21:B30">
    <cfRule type="expression" dxfId="199" priority="1">
      <formula>A21=$B$18</formula>
    </cfRule>
  </conditionalFormatting>
  <pageMargins left="0.7" right="0.7" top="0.75" bottom="0.75" header="0.3" footer="0.3"/>
  <pageSetup orientation="portrait"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847A"/>
  </sheetPr>
  <dimension ref="A1:H50"/>
  <sheetViews>
    <sheetView showGridLines="0" workbookViewId="0">
      <selection activeCell="B13" sqref="B13"/>
    </sheetView>
  </sheetViews>
  <sheetFormatPr defaultColWidth="0" defaultRowHeight="14.4" zeroHeight="1" x14ac:dyDescent="0.3"/>
  <cols>
    <col min="1" max="1" width="38.44140625" customWidth="1"/>
    <col min="2" max="7" width="25.5546875" customWidth="1"/>
    <col min="8" max="8" width="9.33203125" customWidth="1"/>
    <col min="9" max="16384" width="9.33203125" hidden="1"/>
  </cols>
  <sheetData>
    <row r="1" spans="1:7" ht="54" customHeight="1" x14ac:dyDescent="0.3">
      <c r="B1" s="81" t="s">
        <v>105</v>
      </c>
      <c r="C1" s="4"/>
      <c r="D1" s="4"/>
      <c r="E1" s="4"/>
    </row>
    <row r="2" spans="1:7" x14ac:dyDescent="0.3">
      <c r="A2" s="6"/>
      <c r="B2" s="2"/>
      <c r="C2" s="2"/>
      <c r="D2" s="2"/>
      <c r="E2" s="2"/>
    </row>
    <row r="3" spans="1:7" x14ac:dyDescent="0.3">
      <c r="A3" s="8" t="s">
        <v>36</v>
      </c>
      <c r="B3" t="str">
        <f>'Indicator 6 Data Entry'!B4</f>
        <v>All children with IEPs, ages 3 through 5 (preschool)</v>
      </c>
      <c r="C3" s="2"/>
      <c r="D3" s="2"/>
      <c r="E3" s="2"/>
    </row>
    <row r="4" spans="1:7" x14ac:dyDescent="0.3">
      <c r="A4" s="6"/>
      <c r="B4" s="2"/>
      <c r="C4" s="2"/>
      <c r="D4" s="2"/>
      <c r="E4" s="2"/>
    </row>
    <row r="5" spans="1:7" ht="16.2" customHeight="1" x14ac:dyDescent="0.3">
      <c r="A5" s="55"/>
      <c r="B5" s="61"/>
      <c r="C5" s="36" t="str">
        <f>IF(B3="All children with IEPs, ages 3 through 5 (preschool)","Number of children with IEPs, ages 3 through 5 (preschool)…",IF(B3="Children with IEPs, age 3","Number of children with IEPs, age 3…",IF(B3="Children with IEPs, age 4","Number of children with IEPs, age 4...",IF(B3="Children with IEPs, age 5 (preschool)","Number of children with IEPs, age 5 (preschool)...",))))</f>
        <v>Number of children with IEPs, ages 3 through 5 (preschool)…</v>
      </c>
      <c r="D5" s="3"/>
      <c r="E5" s="3"/>
    </row>
    <row r="6" spans="1:7" ht="43.2" x14ac:dyDescent="0.3">
      <c r="A6" s="76" t="s">
        <v>29</v>
      </c>
      <c r="B6" s="52" t="s">
        <v>38</v>
      </c>
      <c r="C6" s="52" t="s">
        <v>91</v>
      </c>
      <c r="D6" s="52" t="s">
        <v>92</v>
      </c>
      <c r="E6" s="71" t="s">
        <v>93</v>
      </c>
    </row>
    <row r="7" spans="1:7" x14ac:dyDescent="0.3">
      <c r="A7" s="13">
        <f>'Indicator 6 Data Entry'!A8</f>
        <v>0</v>
      </c>
      <c r="B7" s="86">
        <f>'Indicator 6 Data Entry'!B8</f>
        <v>0</v>
      </c>
      <c r="C7" s="86">
        <f>'Indicator 6 Data Entry'!D8</f>
        <v>0</v>
      </c>
      <c r="D7" s="86">
        <f>'Indicator 6 Data Entry'!E8</f>
        <v>0</v>
      </c>
      <c r="E7" s="86">
        <f>'Indicator 6 Data Entry'!F8</f>
        <v>0</v>
      </c>
    </row>
    <row r="8" spans="1:7" x14ac:dyDescent="0.3">
      <c r="A8" s="13">
        <f>'Indicator 6 Data Entry'!A9</f>
        <v>0</v>
      </c>
      <c r="B8" s="86">
        <f>'Indicator 6 Data Entry'!B9</f>
        <v>0</v>
      </c>
      <c r="C8" s="86">
        <f>'Indicator 6 Data Entry'!D9</f>
        <v>0</v>
      </c>
      <c r="D8" s="86">
        <f>'Indicator 6 Data Entry'!E9</f>
        <v>0</v>
      </c>
      <c r="E8" s="86">
        <f>'Indicator 6 Data Entry'!F9</f>
        <v>0</v>
      </c>
    </row>
    <row r="9" spans="1:7" x14ac:dyDescent="0.3">
      <c r="A9" s="13">
        <f>'Indicator 6 Data Entry'!A10</f>
        <v>0</v>
      </c>
      <c r="B9" s="86">
        <f>'Indicator 6 Data Entry'!B10</f>
        <v>0</v>
      </c>
      <c r="C9" s="86">
        <f>'Indicator 6 Data Entry'!D10</f>
        <v>0</v>
      </c>
      <c r="D9" s="86">
        <f>'Indicator 6 Data Entry'!E10</f>
        <v>0</v>
      </c>
      <c r="E9" s="86">
        <f>'Indicator 6 Data Entry'!F10</f>
        <v>0</v>
      </c>
    </row>
    <row r="10" spans="1:7" x14ac:dyDescent="0.3">
      <c r="A10" s="13">
        <f>'Indicator 6 Data Entry'!A11</f>
        <v>0</v>
      </c>
      <c r="B10" s="86">
        <f>'Indicator 6 Data Entry'!B11</f>
        <v>0</v>
      </c>
      <c r="C10" s="86">
        <f>'Indicator 6 Data Entry'!D11</f>
        <v>0</v>
      </c>
      <c r="D10" s="86">
        <f>'Indicator 6 Data Entry'!E11</f>
        <v>0</v>
      </c>
      <c r="E10" s="86">
        <f>'Indicator 6 Data Entry'!F11</f>
        <v>0</v>
      </c>
    </row>
    <row r="11" spans="1:7" x14ac:dyDescent="0.3">
      <c r="A11" s="87">
        <f>'Indicator 6 Data Entry'!A12</f>
        <v>0</v>
      </c>
      <c r="B11" s="86">
        <f>'Indicator 6 Data Entry'!B12</f>
        <v>0</v>
      </c>
      <c r="C11" s="86">
        <f>'Indicator 6 Data Entry'!D12</f>
        <v>0</v>
      </c>
      <c r="D11" s="86">
        <f>'Indicator 6 Data Entry'!E12</f>
        <v>0</v>
      </c>
      <c r="E11" s="86">
        <f>'Indicator 6 Data Entry'!F12</f>
        <v>0</v>
      </c>
    </row>
    <row r="12" spans="1:7" x14ac:dyDescent="0.3"/>
    <row r="13" spans="1:7" x14ac:dyDescent="0.3">
      <c r="A13" s="8" t="s">
        <v>67</v>
      </c>
      <c r="B13" s="83"/>
      <c r="C13" s="59"/>
      <c r="D13" s="47" t="s">
        <v>32</v>
      </c>
      <c r="E13" s="47"/>
      <c r="F13" s="47"/>
      <c r="G13" s="47"/>
    </row>
    <row r="14" spans="1:7" x14ac:dyDescent="0.3">
      <c r="A14" s="8" t="s">
        <v>24</v>
      </c>
      <c r="B14" s="93">
        <f>'Indicator 6 Data Entry'!B3</f>
        <v>0</v>
      </c>
    </row>
    <row r="15" spans="1:7" x14ac:dyDescent="0.3"/>
    <row r="16" spans="1:7" ht="28.8" x14ac:dyDescent="0.3">
      <c r="A16" s="60" t="s">
        <v>29</v>
      </c>
      <c r="B16" s="58" t="s">
        <v>41</v>
      </c>
    </row>
    <row r="17" spans="1:4" x14ac:dyDescent="0.3">
      <c r="A17" s="13">
        <f>A7</f>
        <v>0</v>
      </c>
      <c r="B17" s="12" t="e">
        <f>(C7+D7+E7)/B7</f>
        <v>#DIV/0!</v>
      </c>
    </row>
    <row r="18" spans="1:4" x14ac:dyDescent="0.3">
      <c r="A18" s="13">
        <f t="shared" ref="A18:A21" si="0">A8</f>
        <v>0</v>
      </c>
      <c r="B18" s="12" t="e">
        <f>MAX(0,IF(($A$17=$B$14),(B17-$B$13),((($C8+$D8+$E8)/$B8))))</f>
        <v>#DIV/0!</v>
      </c>
    </row>
    <row r="19" spans="1:4" x14ac:dyDescent="0.3">
      <c r="A19" s="13">
        <f t="shared" si="0"/>
        <v>0</v>
      </c>
      <c r="B19" s="12" t="e">
        <f>MAX(0,IF(OR($A$17=$B$14,$A$18=$B$14),(B18-$B$13),((($C9+D9+E9)/$B9))))</f>
        <v>#DIV/0!</v>
      </c>
      <c r="D19" s="42" t="s">
        <v>14</v>
      </c>
    </row>
    <row r="20" spans="1:4" x14ac:dyDescent="0.3">
      <c r="A20" s="13">
        <f t="shared" si="0"/>
        <v>0</v>
      </c>
      <c r="B20" s="12" t="e">
        <f>MAX(0,IF(OR($A$17=$B$14,$A$18=$B$14,$A$19=$B$14),(B19-$B$13),((($C10+D10+E10)/$B10))))</f>
        <v>#DIV/0!</v>
      </c>
    </row>
    <row r="21" spans="1:4" x14ac:dyDescent="0.3">
      <c r="A21" s="13">
        <f t="shared" si="0"/>
        <v>0</v>
      </c>
      <c r="B21" s="12" t="e">
        <f>MAX(0,IF(OR($A$17=$B$14,$A$18=$B$14,$A$19=$B$14,$A$20=$B$14),(B20-$B$13),((($C11+D11+E11)/$B11))))</f>
        <v>#DIV/0!</v>
      </c>
    </row>
    <row r="22" spans="1:4" x14ac:dyDescent="0.3">
      <c r="A22" s="13">
        <f>'Indicator 6 Data Entry'!A18</f>
        <v>0</v>
      </c>
      <c r="B22" s="12" t="e">
        <f>MAX(0,(B21-B$13))</f>
        <v>#DIV/0!</v>
      </c>
    </row>
    <row r="23" spans="1:4" x14ac:dyDescent="0.3">
      <c r="A23" s="13">
        <f>'Indicator 6 Data Entry'!A19</f>
        <v>0</v>
      </c>
      <c r="B23" s="12" t="e">
        <f>MAX(0,(B22-B$13))</f>
        <v>#DIV/0!</v>
      </c>
    </row>
    <row r="24" spans="1:4" x14ac:dyDescent="0.3">
      <c r="A24" s="13">
        <f>'Indicator 6 Data Entry'!A20</f>
        <v>0</v>
      </c>
      <c r="B24" s="12" t="e">
        <f>MAX(0,(B23-B$13))</f>
        <v>#DIV/0!</v>
      </c>
    </row>
    <row r="25" spans="1:4" x14ac:dyDescent="0.3">
      <c r="A25" s="13">
        <f>'Indicator 6 Data Entry'!A21</f>
        <v>0</v>
      </c>
      <c r="B25" s="12" t="e">
        <f>MAX(0,(B24-B$13))</f>
        <v>#DIV/0!</v>
      </c>
    </row>
    <row r="26" spans="1:4" x14ac:dyDescent="0.3">
      <c r="A26" s="13">
        <f>'Indicator 6 Data Entry'!A22</f>
        <v>0</v>
      </c>
      <c r="B26" s="12" t="e">
        <f>MAX(0,(B25-B$13))</f>
        <v>#DIV/0!</v>
      </c>
    </row>
    <row r="27" spans="1:4" x14ac:dyDescent="0.3"/>
    <row r="28" spans="1:4" x14ac:dyDescent="0.3"/>
    <row r="29" spans="1:4" x14ac:dyDescent="0.3"/>
    <row r="30" spans="1:4" x14ac:dyDescent="0.3"/>
    <row r="31" spans="1:4" x14ac:dyDescent="0.3"/>
    <row r="32" spans="1:4" x14ac:dyDescent="0.3"/>
    <row r="33" spans="5:5" x14ac:dyDescent="0.3"/>
    <row r="34" spans="5:5" x14ac:dyDescent="0.3"/>
    <row r="35" spans="5:5" x14ac:dyDescent="0.3">
      <c r="E35" s="8" t="s">
        <v>15</v>
      </c>
    </row>
    <row r="36" spans="5:5" x14ac:dyDescent="0.3">
      <c r="E36" s="45" t="s">
        <v>16</v>
      </c>
    </row>
    <row r="37" spans="5:5" x14ac:dyDescent="0.3">
      <c r="E37" s="45" t="s">
        <v>17</v>
      </c>
    </row>
    <row r="38" spans="5:5" x14ac:dyDescent="0.3">
      <c r="E38" s="45" t="s">
        <v>18</v>
      </c>
    </row>
    <row r="39" spans="5:5" x14ac:dyDescent="0.3">
      <c r="E39" s="45" t="s">
        <v>19</v>
      </c>
    </row>
    <row r="40" spans="5:5" x14ac:dyDescent="0.3">
      <c r="E40" s="45" t="s">
        <v>20</v>
      </c>
    </row>
    <row r="41" spans="5:5" x14ac:dyDescent="0.3">
      <c r="E41" s="45" t="s">
        <v>21</v>
      </c>
    </row>
    <row r="42" spans="5:5" x14ac:dyDescent="0.3">
      <c r="E42" s="45" t="s">
        <v>22</v>
      </c>
    </row>
    <row r="43" spans="5:5" x14ac:dyDescent="0.3"/>
    <row r="44" spans="5:5" x14ac:dyDescent="0.3"/>
    <row r="45" spans="5:5" x14ac:dyDescent="0.3"/>
    <row r="46" spans="5:5" x14ac:dyDescent="0.3"/>
    <row r="47" spans="5:5" x14ac:dyDescent="0.3"/>
    <row r="48" spans="5:5" x14ac:dyDescent="0.3"/>
    <row r="49" x14ac:dyDescent="0.3"/>
    <row r="50" x14ac:dyDescent="0.3"/>
  </sheetData>
  <sheetProtection algorithmName="SHA-512" hashValue="XlcwWdBM9RXY4YRjOUfiJ/qHCrJW+txBtJwvUn0on0pXv+kX0Qe9sILoym0hV1nfuIAAoPmSXpmtWG16V2HRVw==" saltValue="hjrDiRFMhbpGLqrq4mb/lg==" spinCount="100000" sheet="1" scenarios="1"/>
  <conditionalFormatting sqref="A17:A26">
    <cfRule type="expression" dxfId="1" priority="3">
      <formula>A17=$B$14</formula>
    </cfRule>
  </conditionalFormatting>
  <conditionalFormatting sqref="B17:B26">
    <cfRule type="expression" dxfId="0" priority="2">
      <formula>A17=$B$14</formula>
    </cfRule>
  </conditionalFormatting>
  <pageMargins left="0.7" right="0.7" top="0.75" bottom="0.75" header="0.3" footer="0.3"/>
  <pageSetup orientation="portrait" r:id="rId1"/>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579B"/>
  </sheetPr>
  <dimension ref="A1:H50"/>
  <sheetViews>
    <sheetView showGridLines="0" workbookViewId="0"/>
  </sheetViews>
  <sheetFormatPr defaultColWidth="0" defaultRowHeight="14.4" zeroHeight="1" x14ac:dyDescent="0.3"/>
  <cols>
    <col min="1" max="1" width="38.44140625" customWidth="1"/>
    <col min="2" max="3" width="25.5546875" customWidth="1"/>
    <col min="4" max="5" width="25.6640625" customWidth="1"/>
    <col min="6" max="7" width="25.5546875" customWidth="1"/>
    <col min="8" max="8" width="9.33203125" customWidth="1"/>
    <col min="9" max="16384" width="9.33203125" hidden="1"/>
  </cols>
  <sheetData>
    <row r="1" spans="1:5" ht="54" customHeight="1" x14ac:dyDescent="0.3">
      <c r="B1" s="81" t="s">
        <v>106</v>
      </c>
      <c r="C1" s="4"/>
      <c r="D1" s="4"/>
      <c r="E1" s="4"/>
    </row>
    <row r="2" spans="1:5" ht="15.6" x14ac:dyDescent="0.3">
      <c r="D2" s="40"/>
      <c r="E2" s="40"/>
    </row>
    <row r="3" spans="1:5" x14ac:dyDescent="0.3">
      <c r="A3" s="8" t="s">
        <v>36</v>
      </c>
      <c r="B3" t="str">
        <f>'Indicator 6 Data Entry'!B4</f>
        <v>All children with IEPs, ages 3 through 5 (preschool)</v>
      </c>
      <c r="C3" s="2"/>
      <c r="D3" s="2"/>
      <c r="E3" s="2"/>
    </row>
    <row r="4" spans="1:5" x14ac:dyDescent="0.3">
      <c r="A4" s="6"/>
      <c r="B4" s="2"/>
      <c r="C4" s="2"/>
      <c r="D4" s="2"/>
      <c r="E4" s="2"/>
    </row>
    <row r="5" spans="1:5" x14ac:dyDescent="0.3">
      <c r="A5" s="55"/>
      <c r="B5" s="61"/>
      <c r="C5" s="36" t="str">
        <f>IF(B3="All children with IEPs, ages 3 through 5 (preschool)","Number of children with IEPs, ages 3 through 5 (preschool)…",IF(B3="Children with IEPs, age 3","Number of children with IEPs, age 3…",IF(B3="Children with IEPs, age 4","Number of children with IEPs, age 4...",IF(B3="Children with IEPs, age 5 (preschool)","Number of children with IEPs, age 5 (preschool)...",))))</f>
        <v>Number of children with IEPs, ages 3 through 5 (preschool)…</v>
      </c>
      <c r="D5" s="3"/>
      <c r="E5" s="3"/>
    </row>
    <row r="6" spans="1:5" ht="43.2" x14ac:dyDescent="0.3">
      <c r="A6" s="76" t="s">
        <v>29</v>
      </c>
      <c r="B6" s="52" t="s">
        <v>38</v>
      </c>
      <c r="C6" s="52" t="s">
        <v>91</v>
      </c>
      <c r="D6" s="52" t="s">
        <v>92</v>
      </c>
      <c r="E6" s="71" t="s">
        <v>93</v>
      </c>
    </row>
    <row r="7" spans="1:5" x14ac:dyDescent="0.3">
      <c r="A7" s="13">
        <f>'Indicator 6 Data Entry'!A8</f>
        <v>0</v>
      </c>
      <c r="B7" s="86">
        <f>'Indicator 6 Data Entry'!B8</f>
        <v>0</v>
      </c>
      <c r="C7" s="86">
        <f>'Indicator 6 Data Entry'!D8</f>
        <v>0</v>
      </c>
      <c r="D7" s="86">
        <f>'Indicator 6 Data Entry'!E8</f>
        <v>0</v>
      </c>
      <c r="E7" s="86">
        <f>'Indicator 6 Data Entry'!F8</f>
        <v>0</v>
      </c>
    </row>
    <row r="8" spans="1:5" x14ac:dyDescent="0.3">
      <c r="A8" s="13">
        <f>'Indicator 6 Data Entry'!A9</f>
        <v>0</v>
      </c>
      <c r="B8" s="86">
        <f>'Indicator 6 Data Entry'!B9</f>
        <v>0</v>
      </c>
      <c r="C8" s="86">
        <f>'Indicator 6 Data Entry'!D9</f>
        <v>0</v>
      </c>
      <c r="D8" s="86">
        <f>'Indicator 6 Data Entry'!E9</f>
        <v>0</v>
      </c>
      <c r="E8" s="86">
        <f>'Indicator 6 Data Entry'!F9</f>
        <v>0</v>
      </c>
    </row>
    <row r="9" spans="1:5" x14ac:dyDescent="0.3">
      <c r="A9" s="13">
        <f>'Indicator 6 Data Entry'!A10</f>
        <v>0</v>
      </c>
      <c r="B9" s="86">
        <f>'Indicator 6 Data Entry'!B10</f>
        <v>0</v>
      </c>
      <c r="C9" s="86">
        <f>'Indicator 6 Data Entry'!D10</f>
        <v>0</v>
      </c>
      <c r="D9" s="86">
        <f>'Indicator 6 Data Entry'!E10</f>
        <v>0</v>
      </c>
      <c r="E9" s="86">
        <f>'Indicator 6 Data Entry'!F10</f>
        <v>0</v>
      </c>
    </row>
    <row r="10" spans="1:5" x14ac:dyDescent="0.3">
      <c r="A10" s="13">
        <f>'Indicator 6 Data Entry'!A11</f>
        <v>0</v>
      </c>
      <c r="B10" s="86">
        <f>'Indicator 6 Data Entry'!B11</f>
        <v>0</v>
      </c>
      <c r="C10" s="86">
        <f>'Indicator 6 Data Entry'!D11</f>
        <v>0</v>
      </c>
      <c r="D10" s="86">
        <f>'Indicator 6 Data Entry'!E11</f>
        <v>0</v>
      </c>
      <c r="E10" s="86">
        <f>'Indicator 6 Data Entry'!F11</f>
        <v>0</v>
      </c>
    </row>
    <row r="11" spans="1:5" x14ac:dyDescent="0.3">
      <c r="A11" s="87">
        <f>'Indicator 6 Data Entry'!A12</f>
        <v>0</v>
      </c>
      <c r="B11" s="88">
        <f>'Indicator 6 Data Entry'!B12</f>
        <v>0</v>
      </c>
      <c r="C11" s="86">
        <f>'Indicator 6 Data Entry'!D12</f>
        <v>0</v>
      </c>
      <c r="D11" s="86">
        <f>'Indicator 6 Data Entry'!E12</f>
        <v>0</v>
      </c>
      <c r="E11" s="86">
        <f>'Indicator 6 Data Entry'!F12</f>
        <v>0</v>
      </c>
    </row>
    <row r="12" spans="1:5" x14ac:dyDescent="0.3"/>
    <row r="13" spans="1:5" x14ac:dyDescent="0.3">
      <c r="A13" s="8" t="s">
        <v>24</v>
      </c>
      <c r="B13" s="93">
        <f>'Indicator 6 Data Entry'!B3</f>
        <v>0</v>
      </c>
      <c r="D13" s="99" t="str">
        <f>IF(OR(B13=A7,B13=A8),"Note: This method is not valid for the selected baseline year.","")</f>
        <v>Note: This method is not valid for the selected baseline year.</v>
      </c>
    </row>
    <row r="14" spans="1:5" x14ac:dyDescent="0.3"/>
    <row r="15" spans="1:5" ht="28.8" x14ac:dyDescent="0.3">
      <c r="A15" s="9" t="s">
        <v>29</v>
      </c>
      <c r="B15" s="43" t="s">
        <v>41</v>
      </c>
      <c r="C15" s="43" t="s">
        <v>31</v>
      </c>
      <c r="D15" s="44" t="s">
        <v>30</v>
      </c>
    </row>
    <row r="16" spans="1:5" x14ac:dyDescent="0.3">
      <c r="A16" s="11">
        <f>A7</f>
        <v>0</v>
      </c>
      <c r="B16" s="92" t="str">
        <f>IF(OR(B12=A7,B12=A8),"",(C7+D7+E7)/B7)</f>
        <v/>
      </c>
      <c r="C16" s="94" t="str">
        <f>IF(OR(B12=A7,B12=A8),"","N/A")</f>
        <v/>
      </c>
      <c r="D16" s="95"/>
    </row>
    <row r="17" spans="1:6" x14ac:dyDescent="0.3">
      <c r="A17" s="11">
        <f t="shared" ref="A17:A20" si="0">A8</f>
        <v>0</v>
      </c>
      <c r="B17" s="92" t="str">
        <f>IF(OR(B12=A7,B12=A8),"",(C8+D8+E8)/B8)</f>
        <v/>
      </c>
      <c r="C17" s="96" t="str">
        <f>IF(OR(B12=A7,B12=A8),"",B17-B16)</f>
        <v/>
      </c>
      <c r="D17" s="95"/>
    </row>
    <row r="18" spans="1:6" x14ac:dyDescent="0.3">
      <c r="A18" s="11">
        <f t="shared" si="0"/>
        <v>0</v>
      </c>
      <c r="B18" s="92" t="str">
        <f>IF(OR(B12=A7,B12=A8),"",(C9+D9+E9)/B9)</f>
        <v/>
      </c>
      <c r="C18" s="97" t="str">
        <f>IF(OR(B12=A7,B12=A8),"",B18-B17)</f>
        <v/>
      </c>
      <c r="D18" s="97" t="str">
        <f>IF(OR(B12=A7,B12=A8),"",IF(A18=B$13,AVERAGE(C$17:C18),""))</f>
        <v/>
      </c>
    </row>
    <row r="19" spans="1:6" x14ac:dyDescent="0.3">
      <c r="A19" s="11">
        <f t="shared" si="0"/>
        <v>0</v>
      </c>
      <c r="B19" s="98" t="str">
        <f>IF(OR(B12=A7,B12=A8),"",MAX(0,IF(A$18=B$13,(B18+D$18),(C10+D10+E10)/B10)))</f>
        <v/>
      </c>
      <c r="C19" s="98" t="str">
        <f>IF(OR(B12=A7,B12=A8),"",IF(A$18=B$13,"",B19-B18))</f>
        <v/>
      </c>
      <c r="D19" s="97" t="str">
        <f>IF(OR(B12=A7,B12=A8),"",IF(A19=B$13,AVERAGE(C$17:C19),""))</f>
        <v/>
      </c>
      <c r="F19" s="42" t="s">
        <v>14</v>
      </c>
    </row>
    <row r="20" spans="1:6" x14ac:dyDescent="0.3">
      <c r="A20" s="11">
        <f t="shared" si="0"/>
        <v>0</v>
      </c>
      <c r="B20" s="98" t="str">
        <f>IF(OR(B12=A7,B12=A8),"",MAX(0,IF(A$18=B$13,(B19+D$18),IF(A$19=B$13,(B19+D$19),(C11+D11+E11)/B11))))</f>
        <v/>
      </c>
      <c r="C20" s="98" t="str">
        <f>IF(OR(B12=A7,B12=A8),"",IF(OR(A$18=B$13,A$19=B$13),"",B20-B19))</f>
        <v/>
      </c>
      <c r="D20" s="98" t="str">
        <f>IF(OR(B12=A7,B12=A8),"",IF(A20=B$13,AVERAGE(C$17:C20),""))</f>
        <v/>
      </c>
    </row>
    <row r="21" spans="1:6" x14ac:dyDescent="0.3">
      <c r="A21" s="13">
        <f>'Indicator 6 Data Entry'!A18</f>
        <v>0</v>
      </c>
      <c r="B21" s="98" t="str">
        <f>IF(OR(B12=A7,B12=A8),"",MAX(0,IF(A$18=B$13,(B20+D$18),IF(A$19=B$13,(B20+D$19),IF(A$20=B$13,(B20+D$20),"")))))</f>
        <v/>
      </c>
      <c r="C21" s="98"/>
      <c r="D21" s="98"/>
    </row>
    <row r="22" spans="1:6" x14ac:dyDescent="0.3">
      <c r="A22" s="13">
        <f>'Indicator 6 Data Entry'!A19</f>
        <v>0</v>
      </c>
      <c r="B22" s="98" t="str">
        <f>IF(OR(B12=A7,B12=A8),"",MAX(0,IF(A$18=B$13,(B21+D$18),IF(A$19=B$13,(B21+D$19),IF(A$20=B$13,(B21+D$20),"")))))</f>
        <v/>
      </c>
      <c r="C22" s="98"/>
      <c r="D22" s="98"/>
    </row>
    <row r="23" spans="1:6" x14ac:dyDescent="0.3">
      <c r="A23" s="13">
        <f>'Indicator 6 Data Entry'!A20</f>
        <v>0</v>
      </c>
      <c r="B23" s="98" t="str">
        <f>IF(OR(B12=A7,B12=A8),"",MAX(0,IF(A$18=B$13,(B22+D$18),IF(A$19=B$13,(B22+D$19),IF(A$20=B$13,(B22+D$20),"")))))</f>
        <v/>
      </c>
      <c r="C23" s="98"/>
      <c r="D23" s="98"/>
    </row>
    <row r="24" spans="1:6" x14ac:dyDescent="0.3">
      <c r="A24" s="13">
        <f>'Indicator 6 Data Entry'!A21</f>
        <v>0</v>
      </c>
      <c r="B24" s="98" t="str">
        <f>IF(OR(B12=A7,B12=A8),"",MAX(0,IF(A$18=B$13,(B23+D$18),IF(A$19=B$13,(B23+D$19),IF(A$20=B$13,(B23+D$20),"")))))</f>
        <v/>
      </c>
      <c r="C24" s="98"/>
      <c r="D24" s="98"/>
    </row>
    <row r="25" spans="1:6" x14ac:dyDescent="0.3">
      <c r="A25" s="13">
        <f>'Indicator 6 Data Entry'!A22</f>
        <v>0</v>
      </c>
      <c r="B25" s="98" t="str">
        <f>IF(OR(B12=A7,B12=A8),"",MAX(0,IF(A$18=B$13,(B24+D$18),IF(A$19=B$13,(B24+D$19),IF(A$20=B$13,(B24+D$20),"")))))</f>
        <v/>
      </c>
      <c r="C25" s="98"/>
      <c r="D25" s="98"/>
    </row>
    <row r="26" spans="1:6" x14ac:dyDescent="0.3"/>
    <row r="27" spans="1:6" x14ac:dyDescent="0.3"/>
    <row r="28" spans="1:6" x14ac:dyDescent="0.3"/>
    <row r="29" spans="1:6" x14ac:dyDescent="0.3"/>
    <row r="30" spans="1:6" x14ac:dyDescent="0.3"/>
    <row r="31" spans="1:6" x14ac:dyDescent="0.3"/>
    <row r="32" spans="1:6" x14ac:dyDescent="0.3"/>
    <row r="33" spans="5:5" x14ac:dyDescent="0.3"/>
    <row r="34" spans="5:5" x14ac:dyDescent="0.3">
      <c r="E34" s="8" t="s">
        <v>15</v>
      </c>
    </row>
    <row r="35" spans="5:5" x14ac:dyDescent="0.3">
      <c r="E35" s="45" t="s">
        <v>16</v>
      </c>
    </row>
    <row r="36" spans="5:5" x14ac:dyDescent="0.3">
      <c r="E36" s="45" t="s">
        <v>17</v>
      </c>
    </row>
    <row r="37" spans="5:5" x14ac:dyDescent="0.3">
      <c r="E37" s="45" t="s">
        <v>18</v>
      </c>
    </row>
    <row r="38" spans="5:5" x14ac:dyDescent="0.3">
      <c r="E38" s="45" t="s">
        <v>19</v>
      </c>
    </row>
    <row r="39" spans="5:5" x14ac:dyDescent="0.3">
      <c r="E39" s="45" t="s">
        <v>20</v>
      </c>
    </row>
    <row r="40" spans="5:5" x14ac:dyDescent="0.3">
      <c r="E40" s="45" t="s">
        <v>21</v>
      </c>
    </row>
    <row r="41" spans="5:5" x14ac:dyDescent="0.3">
      <c r="E41" s="45" t="s">
        <v>22</v>
      </c>
    </row>
    <row r="42" spans="5:5" x14ac:dyDescent="0.3"/>
    <row r="43" spans="5:5" x14ac:dyDescent="0.3"/>
    <row r="44" spans="5:5" x14ac:dyDescent="0.3"/>
    <row r="45" spans="5:5" x14ac:dyDescent="0.3"/>
    <row r="46" spans="5:5" x14ac:dyDescent="0.3"/>
    <row r="47" spans="5:5" x14ac:dyDescent="0.3"/>
    <row r="48" spans="5:5" x14ac:dyDescent="0.3"/>
    <row r="49" x14ac:dyDescent="0.3"/>
    <row r="50" x14ac:dyDescent="0.3"/>
  </sheetData>
  <sheetProtection algorithmName="SHA-512" hashValue="pVDF8swxcdq8hE/kkVtq4bSGBp2yoB2s6MgEwxJzfoGWqUNboy8QgcBcbd0YZ+F1B6t/KCdBHTDZcY0mNefLSw==" saltValue="7Ct5vq/9358J47Gbl6FQHg==" spinCount="100000" sheet="1" scenarios="1"/>
  <conditionalFormatting sqref="A16:D20">
    <cfRule type="expression" dxfId="168" priority="6">
      <formula>$A16=$B$13</formula>
    </cfRule>
  </conditionalFormatting>
  <conditionalFormatting sqref="A16:D25">
    <cfRule type="expression" dxfId="167" priority="1">
      <formula>$B$12=$A$8</formula>
    </cfRule>
    <cfRule type="expression" dxfId="166" priority="2">
      <formula>$B$12=$A$7</formula>
    </cfRule>
  </conditionalFormatting>
  <pageMargins left="0.7" right="0.7" top="0.75" bottom="0.75" header="0.3" footer="0.3"/>
  <pageSetup orientation="portrait"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7"/>
  </sheetPr>
  <dimension ref="A1:J51"/>
  <sheetViews>
    <sheetView showGridLines="0" workbookViewId="0">
      <selection activeCell="B13" sqref="B13"/>
    </sheetView>
  </sheetViews>
  <sheetFormatPr defaultColWidth="0" defaultRowHeight="14.4" zeroHeight="1" x14ac:dyDescent="0.3"/>
  <cols>
    <col min="1" max="1" width="38.44140625" customWidth="1"/>
    <col min="2" max="7" width="25.5546875" customWidth="1"/>
    <col min="8" max="10" width="9.33203125" customWidth="1"/>
    <col min="11" max="16384" width="9.33203125" hidden="1"/>
  </cols>
  <sheetData>
    <row r="1" spans="1:7" ht="54" customHeight="1" x14ac:dyDescent="0.3">
      <c r="B1" s="81" t="s">
        <v>107</v>
      </c>
      <c r="C1" s="4"/>
      <c r="D1" s="4"/>
      <c r="E1" s="4"/>
    </row>
    <row r="2" spans="1:7" x14ac:dyDescent="0.3">
      <c r="A2" s="6"/>
      <c r="B2" s="2"/>
      <c r="C2" s="2"/>
      <c r="D2" s="39"/>
      <c r="E2" s="39"/>
    </row>
    <row r="3" spans="1:7" x14ac:dyDescent="0.3">
      <c r="A3" s="8" t="s">
        <v>36</v>
      </c>
      <c r="B3" t="str">
        <f>'Indicator 6 Data Entry'!B4</f>
        <v>All children with IEPs, ages 3 through 5 (preschool)</v>
      </c>
      <c r="C3" s="2"/>
      <c r="D3" s="2"/>
      <c r="E3" s="2"/>
    </row>
    <row r="4" spans="1:7" x14ac:dyDescent="0.3">
      <c r="A4" s="6"/>
      <c r="B4" s="2"/>
      <c r="C4" s="2"/>
      <c r="D4" s="2"/>
      <c r="E4" s="2"/>
    </row>
    <row r="5" spans="1:7" x14ac:dyDescent="0.3">
      <c r="A5" s="55"/>
      <c r="B5" s="61"/>
      <c r="C5" s="36" t="str">
        <f>IF(B3="All children with IEPs, ages 3 through 5 (preschool)","Number of children with IEPs, ages 3 through 5 (preschool)…",IF(B3="Children with IEPs, age 3","Number of children with IEPs, age 3…",IF(B3="Children with IEPs, age 4","Number of children with IEPs, age 4...",IF(B3="Children with IEPs, age 5 (preschool)","Number of children with IEPs, age 5 (preschool)...",))))</f>
        <v>Number of children with IEPs, ages 3 through 5 (preschool)…</v>
      </c>
      <c r="D5" s="3"/>
      <c r="E5" s="3"/>
    </row>
    <row r="6" spans="1:7" ht="43.2" x14ac:dyDescent="0.3">
      <c r="A6" s="76" t="s">
        <v>29</v>
      </c>
      <c r="B6" s="52" t="s">
        <v>38</v>
      </c>
      <c r="C6" s="52" t="s">
        <v>91</v>
      </c>
      <c r="D6" s="52" t="s">
        <v>92</v>
      </c>
      <c r="E6" s="71" t="s">
        <v>93</v>
      </c>
    </row>
    <row r="7" spans="1:7" x14ac:dyDescent="0.3">
      <c r="A7" s="13">
        <f>'Indicator 6 Data Entry'!A8</f>
        <v>0</v>
      </c>
      <c r="B7" s="86">
        <f>'Indicator 6 Data Entry'!B8</f>
        <v>0</v>
      </c>
      <c r="C7" s="86">
        <f>'Indicator 6 Data Entry'!D8</f>
        <v>0</v>
      </c>
      <c r="D7" s="86">
        <f>'Indicator 6 Data Entry'!E8</f>
        <v>0</v>
      </c>
      <c r="E7" s="86">
        <f>'Indicator 6 Data Entry'!F8</f>
        <v>0</v>
      </c>
    </row>
    <row r="8" spans="1:7" x14ac:dyDescent="0.3">
      <c r="A8" s="13">
        <f>'Indicator 6 Data Entry'!A9</f>
        <v>0</v>
      </c>
      <c r="B8" s="86">
        <f>'Indicator 6 Data Entry'!B9</f>
        <v>0</v>
      </c>
      <c r="C8" s="86">
        <f>'Indicator 6 Data Entry'!D9</f>
        <v>0</v>
      </c>
      <c r="D8" s="86">
        <f>'Indicator 6 Data Entry'!E9</f>
        <v>0</v>
      </c>
      <c r="E8" s="86">
        <f>'Indicator 6 Data Entry'!F9</f>
        <v>0</v>
      </c>
    </row>
    <row r="9" spans="1:7" x14ac:dyDescent="0.3">
      <c r="A9" s="13">
        <f>'Indicator 6 Data Entry'!A10</f>
        <v>0</v>
      </c>
      <c r="B9" s="86">
        <f>'Indicator 6 Data Entry'!B10</f>
        <v>0</v>
      </c>
      <c r="C9" s="86">
        <f>'Indicator 6 Data Entry'!D10</f>
        <v>0</v>
      </c>
      <c r="D9" s="86">
        <f>'Indicator 6 Data Entry'!E10</f>
        <v>0</v>
      </c>
      <c r="E9" s="86">
        <f>'Indicator 6 Data Entry'!F10</f>
        <v>0</v>
      </c>
    </row>
    <row r="10" spans="1:7" x14ac:dyDescent="0.3">
      <c r="A10" s="13">
        <f>'Indicator 6 Data Entry'!A11</f>
        <v>0</v>
      </c>
      <c r="B10" s="86">
        <f>'Indicator 6 Data Entry'!B11</f>
        <v>0</v>
      </c>
      <c r="C10" s="86">
        <f>'Indicator 6 Data Entry'!D11</f>
        <v>0</v>
      </c>
      <c r="D10" s="86">
        <f>'Indicator 6 Data Entry'!E11</f>
        <v>0</v>
      </c>
      <c r="E10" s="86">
        <f>'Indicator 6 Data Entry'!F11</f>
        <v>0</v>
      </c>
    </row>
    <row r="11" spans="1:7" x14ac:dyDescent="0.3">
      <c r="A11" s="87">
        <f>'Indicator 6 Data Entry'!A12</f>
        <v>0</v>
      </c>
      <c r="B11" s="88">
        <f>'Indicator 6 Data Entry'!B12</f>
        <v>0</v>
      </c>
      <c r="C11" s="86">
        <f>'Indicator 6 Data Entry'!D12</f>
        <v>0</v>
      </c>
      <c r="D11" s="86">
        <f>'Indicator 6 Data Entry'!E12</f>
        <v>0</v>
      </c>
      <c r="E11" s="86">
        <f>'Indicator 6 Data Entry'!F12</f>
        <v>0</v>
      </c>
    </row>
    <row r="12" spans="1:7" x14ac:dyDescent="0.3"/>
    <row r="13" spans="1:7" x14ac:dyDescent="0.3">
      <c r="A13" s="8" t="str">
        <f>CONCATENATE("Enter a goal for ",'Indicator 6 Data Entry'!A22,":")</f>
        <v>Enter a goal for :</v>
      </c>
      <c r="B13" s="83"/>
      <c r="C13" s="59"/>
      <c r="D13" s="47" t="s">
        <v>32</v>
      </c>
      <c r="E13" s="47"/>
      <c r="F13" s="47"/>
      <c r="G13" s="47"/>
    </row>
    <row r="14" spans="1:7" x14ac:dyDescent="0.3">
      <c r="A14" s="8" t="s">
        <v>24</v>
      </c>
      <c r="B14" s="93">
        <f>'Indicator 6 Data Entry'!B3</f>
        <v>0</v>
      </c>
    </row>
    <row r="15" spans="1:7" x14ac:dyDescent="0.3"/>
    <row r="16" spans="1:7" ht="28.8" x14ac:dyDescent="0.3">
      <c r="A16" s="75" t="s">
        <v>29</v>
      </c>
      <c r="B16" s="77" t="s">
        <v>41</v>
      </c>
    </row>
    <row r="17" spans="1:4" x14ac:dyDescent="0.3">
      <c r="A17" s="11">
        <f>A7</f>
        <v>0</v>
      </c>
      <c r="B17" s="92" t="e">
        <f>(C7+D7+E7)/$B7</f>
        <v>#DIV/0!</v>
      </c>
    </row>
    <row r="18" spans="1:4" x14ac:dyDescent="0.3">
      <c r="A18" s="11">
        <f>A8</f>
        <v>0</v>
      </c>
      <c r="B18" s="92" t="e">
        <f>IF($A$17=$B$14,(B17+((B$13-B$17)/9)),(($C8+D8+E8)/$B8))</f>
        <v>#DIV/0!</v>
      </c>
    </row>
    <row r="19" spans="1:4" x14ac:dyDescent="0.3">
      <c r="A19" s="11">
        <f>A9</f>
        <v>0</v>
      </c>
      <c r="B19" s="97" t="e">
        <f>IF($A$17=$B$14,(B18+((B$13-B$17)/9)),IF($A$18=$B$14,(B18+((B$13-B$18)/8)),(($C9+D9+E9)/$B9)))</f>
        <v>#DIV/0!</v>
      </c>
      <c r="D19" s="42" t="s">
        <v>14</v>
      </c>
    </row>
    <row r="20" spans="1:4" x14ac:dyDescent="0.3">
      <c r="A20" s="11">
        <f>A10</f>
        <v>0</v>
      </c>
      <c r="B20" s="98" t="e">
        <f>IF($A$17=$B$14,(B19+((B$13-B$17)/9)),IF($A$18=$B$14,(B19+((B$13-B$18)/8)),IF($A$19=$B$14,(B19+((B$13-B$19)/7)),(($C10+D10+E10)/$B10))))</f>
        <v>#DIV/0!</v>
      </c>
    </row>
    <row r="21" spans="1:4" x14ac:dyDescent="0.3">
      <c r="A21" s="11">
        <f>A11</f>
        <v>0</v>
      </c>
      <c r="B21" s="98" t="e">
        <f>IF($A$17=$B$14,(B20+((B$13-B$17)/9)),IF($A$18=$B$14,(B20+((B$13-B$18)/8)),IF($A$19=$B$14,(B20+((B$13-B$19)/7)),IF($A$20=$B$14,(B20+((B$13-B$20)/6)),(($C11+D11+E11)/$B11)))))</f>
        <v>#DIV/0!</v>
      </c>
    </row>
    <row r="22" spans="1:4" x14ac:dyDescent="0.3">
      <c r="A22" s="13">
        <f>'Indicator 6 Data Entry'!A18</f>
        <v>0</v>
      </c>
      <c r="B22" s="98" t="e">
        <f>IF($A$17=$B$14,(B21+((B$13-B$17)/9)),IF($A$18=$B$14,(B21+((B$13-B$18)/8)),IF($A$19=$B$14,(B21+((B$13-B$19)/7)),IF($A$20=$B$14,(B21+((B$13-B$20)/6)),IF($A$21=$B$14,(B21+((B$13-B$21)/5)),"")))))</f>
        <v>#DIV/0!</v>
      </c>
    </row>
    <row r="23" spans="1:4" x14ac:dyDescent="0.3">
      <c r="A23" s="13">
        <f>'Indicator 6 Data Entry'!A19</f>
        <v>0</v>
      </c>
      <c r="B23" s="98" t="e">
        <f>IF($A$17=$B$14,(B22+((B$13-B$17)/9)),IF($A$18=$B$14,(B22+((B$13-B$18)/8)),IF($A$19=$B$14,(B22+((B$13-B$19)/7)),IF($A$20=$B$14,(B22+((B$13-B$20)/6)),IF($A$21=$B$14,(B22+((B$13-B$21)/5)),"")))))</f>
        <v>#DIV/0!</v>
      </c>
    </row>
    <row r="24" spans="1:4" x14ac:dyDescent="0.3">
      <c r="A24" s="13">
        <f>'Indicator 6 Data Entry'!A20</f>
        <v>0</v>
      </c>
      <c r="B24" s="98" t="e">
        <f>IF($A$17=$B$14,(B23+((B$13-B$17)/9)),IF($A$18=$B$14,(B23+((B$13-B$18)/8)),IF($A$19=$B$14,(B23+((B$13-B$19)/7)),IF($A$20=$B$14,(B23+((B$13-B$20)/6)),IF($A$21=$B$14,(B23+((B$13-B$21)/5)),"")))))</f>
        <v>#DIV/0!</v>
      </c>
    </row>
    <row r="25" spans="1:4" x14ac:dyDescent="0.3">
      <c r="A25" s="13">
        <f>'Indicator 6 Data Entry'!A21</f>
        <v>0</v>
      </c>
      <c r="B25" s="98" t="e">
        <f>IF($A$17=$B$14,(B24+((B$13-B$17)/9)),IF($A$18=$B$14,(B24+((B$13-B$18)/8)),IF($A$19=$B$14,(B24+((B$13-B$19)/7)),IF($A$20=$B$14,(B24+((B$13-B$20)/6)),IF($A$21=$B$14,(B24+((B$13-B$21)/5)),"")))))</f>
        <v>#DIV/0!</v>
      </c>
    </row>
    <row r="26" spans="1:4" x14ac:dyDescent="0.3">
      <c r="A26" s="13">
        <f>'Indicator 6 Data Entry'!A22</f>
        <v>0</v>
      </c>
      <c r="B26" s="98" t="e">
        <f>IF($A$17=$B$14,(B25+((B$13-B$17)/9)),IF($A$18=$B$14,(B25+((B$13-B$18)/8)),IF($A$19=$B$14,(B25+((B$13-B$19)/7)),IF($A$20=$B$14,(B25+((B$13-B$20)/6)),IF($A$21=$B$14,(B25+((B$13-B$21)/5)),"")))))</f>
        <v>#DIV/0!</v>
      </c>
    </row>
    <row r="27" spans="1:4" x14ac:dyDescent="0.3"/>
    <row r="28" spans="1:4" x14ac:dyDescent="0.3"/>
    <row r="29" spans="1:4" x14ac:dyDescent="0.3"/>
    <row r="30" spans="1:4" x14ac:dyDescent="0.3"/>
    <row r="31" spans="1:4" x14ac:dyDescent="0.3"/>
    <row r="32" spans="1:4" x14ac:dyDescent="0.3"/>
    <row r="33" spans="6:6" x14ac:dyDescent="0.3"/>
    <row r="34" spans="6:6" x14ac:dyDescent="0.3"/>
    <row r="35" spans="6:6" x14ac:dyDescent="0.3"/>
    <row r="36" spans="6:6" x14ac:dyDescent="0.3">
      <c r="F36" s="8" t="s">
        <v>15</v>
      </c>
    </row>
    <row r="37" spans="6:6" x14ac:dyDescent="0.3">
      <c r="F37" s="45" t="s">
        <v>16</v>
      </c>
    </row>
    <row r="38" spans="6:6" x14ac:dyDescent="0.3">
      <c r="F38" s="45" t="s">
        <v>17</v>
      </c>
    </row>
    <row r="39" spans="6:6" x14ac:dyDescent="0.3">
      <c r="F39" s="45" t="s">
        <v>18</v>
      </c>
    </row>
    <row r="40" spans="6:6" x14ac:dyDescent="0.3">
      <c r="F40" s="45" t="s">
        <v>19</v>
      </c>
    </row>
    <row r="41" spans="6:6" x14ac:dyDescent="0.3">
      <c r="F41" s="45" t="s">
        <v>20</v>
      </c>
    </row>
    <row r="42" spans="6:6" x14ac:dyDescent="0.3">
      <c r="F42" s="45" t="s">
        <v>21</v>
      </c>
    </row>
    <row r="43" spans="6:6" x14ac:dyDescent="0.3">
      <c r="F43" s="45" t="s">
        <v>22</v>
      </c>
    </row>
    <row r="44" spans="6:6" x14ac:dyDescent="0.3"/>
    <row r="45" spans="6:6" x14ac:dyDescent="0.3"/>
    <row r="46" spans="6:6" x14ac:dyDescent="0.3"/>
    <row r="47" spans="6:6" x14ac:dyDescent="0.3"/>
    <row r="48" spans="6:6" x14ac:dyDescent="0.3"/>
    <row r="49" x14ac:dyDescent="0.3"/>
    <row r="50" x14ac:dyDescent="0.3"/>
    <row r="51" x14ac:dyDescent="0.3"/>
  </sheetData>
  <sheetProtection algorithmName="SHA-512" hashValue="NU26FwMJSOMIdZJM7q5TIYpUoasVhLXvaYSA3ZuU8D3/fVzP2DUeu3YVl4JTF19EE+SjlYZXxpI6njwHHfJ5/A==" saltValue="8hYxSWAOQ94/yQaGgRViRA==" spinCount="100000" sheet="1" scenarios="1"/>
  <conditionalFormatting sqref="A17:B21 B22:B26">
    <cfRule type="expression" dxfId="146" priority="2">
      <formula>$A17=$B$14</formula>
    </cfRule>
  </conditionalFormatting>
  <conditionalFormatting sqref="A22:A26">
    <cfRule type="expression" dxfId="145" priority="1">
      <formula>A22=$B$14</formula>
    </cfRule>
  </conditionalFormatting>
  <pageMargins left="0.7" right="0.7" top="0.75" bottom="0.75" header="0.3" footer="0.3"/>
  <pageSetup orientation="portrait" r:id="rId1"/>
  <drawing r:id="rId2"/>
  <tableParts count="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C1A"/>
  </sheetPr>
  <dimension ref="A1:J51"/>
  <sheetViews>
    <sheetView showGridLines="0" workbookViewId="0">
      <selection activeCell="B13" sqref="B13"/>
    </sheetView>
  </sheetViews>
  <sheetFormatPr defaultColWidth="0" defaultRowHeight="14.4" zeroHeight="1" x14ac:dyDescent="0.3"/>
  <cols>
    <col min="1" max="1" width="38.44140625" customWidth="1"/>
    <col min="2" max="7" width="25.5546875" customWidth="1"/>
    <col min="8" max="10" width="9.33203125" customWidth="1"/>
    <col min="11" max="16384" width="9.33203125" hidden="1"/>
  </cols>
  <sheetData>
    <row r="1" spans="1:7" ht="54" customHeight="1" x14ac:dyDescent="0.3">
      <c r="B1" s="81" t="s">
        <v>108</v>
      </c>
      <c r="C1" s="4"/>
      <c r="D1" s="4"/>
      <c r="E1" s="4"/>
    </row>
    <row r="2" spans="1:7" x14ac:dyDescent="0.3">
      <c r="A2" s="6"/>
      <c r="B2" s="2"/>
      <c r="C2" s="2"/>
      <c r="D2" s="39"/>
      <c r="E2" s="39"/>
    </row>
    <row r="3" spans="1:7" x14ac:dyDescent="0.3">
      <c r="A3" s="8" t="s">
        <v>36</v>
      </c>
      <c r="B3" t="str">
        <f>'Indicator 6 Data Entry'!B4</f>
        <v>All children with IEPs, ages 3 through 5 (preschool)</v>
      </c>
      <c r="C3" s="2"/>
      <c r="D3" s="2"/>
      <c r="E3" s="2"/>
    </row>
    <row r="4" spans="1:7" x14ac:dyDescent="0.3">
      <c r="A4" s="6"/>
      <c r="B4" s="2"/>
      <c r="C4" s="2"/>
      <c r="D4" s="2"/>
      <c r="E4" s="2"/>
    </row>
    <row r="5" spans="1:7" x14ac:dyDescent="0.3">
      <c r="A5" s="55"/>
      <c r="B5" s="61"/>
      <c r="C5" s="36" t="str">
        <f>IF(B3="All children with IEPs, ages 3 through 5 (preschool)","Number of children with IEPs, ages 3 through 5 (preschool)…",IF(B3="Children with IEPs, age 3","Number of children with IEPs, age 3…",IF(B3="Children with IEPs, age 4","Number of children with IEPs, age 4...",IF(B3="Children with IEPs, age 5 (preschool)","Number of children with IEPs, age 5 (preschool)...",))))</f>
        <v>Number of children with IEPs, ages 3 through 5 (preschool)…</v>
      </c>
      <c r="D5" s="3"/>
      <c r="E5" s="3"/>
    </row>
    <row r="6" spans="1:7" ht="43.2" x14ac:dyDescent="0.3">
      <c r="A6" s="76" t="s">
        <v>29</v>
      </c>
      <c r="B6" s="52" t="s">
        <v>38</v>
      </c>
      <c r="C6" s="52" t="s">
        <v>91</v>
      </c>
      <c r="D6" s="52" t="s">
        <v>92</v>
      </c>
      <c r="E6" s="71" t="s">
        <v>93</v>
      </c>
    </row>
    <row r="7" spans="1:7" x14ac:dyDescent="0.3">
      <c r="A7" s="13">
        <f>'Indicator 6 Data Entry'!A8</f>
        <v>0</v>
      </c>
      <c r="B7" s="86">
        <f>'Indicator 6 Data Entry'!B8</f>
        <v>0</v>
      </c>
      <c r="C7" s="86">
        <f>'Indicator 6 Data Entry'!D8</f>
        <v>0</v>
      </c>
      <c r="D7" s="86">
        <f>'Indicator 6 Data Entry'!E8</f>
        <v>0</v>
      </c>
      <c r="E7" s="86">
        <f>'Indicator 6 Data Entry'!F8</f>
        <v>0</v>
      </c>
    </row>
    <row r="8" spans="1:7" x14ac:dyDescent="0.3">
      <c r="A8" s="13">
        <f>'Indicator 6 Data Entry'!A9</f>
        <v>0</v>
      </c>
      <c r="B8" s="86">
        <f>'Indicator 6 Data Entry'!B9</f>
        <v>0</v>
      </c>
      <c r="C8" s="86">
        <f>'Indicator 6 Data Entry'!D9</f>
        <v>0</v>
      </c>
      <c r="D8" s="86">
        <f>'Indicator 6 Data Entry'!E9</f>
        <v>0</v>
      </c>
      <c r="E8" s="86">
        <f>'Indicator 6 Data Entry'!F9</f>
        <v>0</v>
      </c>
    </row>
    <row r="9" spans="1:7" x14ac:dyDescent="0.3">
      <c r="A9" s="13">
        <f>'Indicator 6 Data Entry'!A10</f>
        <v>0</v>
      </c>
      <c r="B9" s="86">
        <f>'Indicator 6 Data Entry'!B10</f>
        <v>0</v>
      </c>
      <c r="C9" s="86">
        <f>'Indicator 6 Data Entry'!D10</f>
        <v>0</v>
      </c>
      <c r="D9" s="86">
        <f>'Indicator 6 Data Entry'!E10</f>
        <v>0</v>
      </c>
      <c r="E9" s="86">
        <f>'Indicator 6 Data Entry'!F10</f>
        <v>0</v>
      </c>
    </row>
    <row r="10" spans="1:7" x14ac:dyDescent="0.3">
      <c r="A10" s="13">
        <f>'Indicator 6 Data Entry'!A11</f>
        <v>0</v>
      </c>
      <c r="B10" s="86">
        <f>'Indicator 6 Data Entry'!B11</f>
        <v>0</v>
      </c>
      <c r="C10" s="86">
        <f>'Indicator 6 Data Entry'!D11</f>
        <v>0</v>
      </c>
      <c r="D10" s="86">
        <f>'Indicator 6 Data Entry'!E11</f>
        <v>0</v>
      </c>
      <c r="E10" s="86">
        <f>'Indicator 6 Data Entry'!F11</f>
        <v>0</v>
      </c>
    </row>
    <row r="11" spans="1:7" x14ac:dyDescent="0.3">
      <c r="A11" s="87">
        <f>'Indicator 6 Data Entry'!A12</f>
        <v>0</v>
      </c>
      <c r="B11" s="88">
        <f>'Indicator 6 Data Entry'!B12</f>
        <v>0</v>
      </c>
      <c r="C11" s="86">
        <f>'Indicator 6 Data Entry'!D12</f>
        <v>0</v>
      </c>
      <c r="D11" s="86">
        <f>'Indicator 6 Data Entry'!E12</f>
        <v>0</v>
      </c>
      <c r="E11" s="86">
        <f>'Indicator 6 Data Entry'!F12</f>
        <v>0</v>
      </c>
    </row>
    <row r="12" spans="1:7" x14ac:dyDescent="0.3"/>
    <row r="13" spans="1:7" x14ac:dyDescent="0.3">
      <c r="A13" s="8" t="s">
        <v>95</v>
      </c>
      <c r="B13" s="83"/>
      <c r="C13" s="59"/>
      <c r="D13" s="47" t="s">
        <v>32</v>
      </c>
      <c r="E13" s="47"/>
      <c r="F13" s="47"/>
      <c r="G13" s="47"/>
    </row>
    <row r="14" spans="1:7" x14ac:dyDescent="0.3">
      <c r="A14" s="8" t="s">
        <v>24</v>
      </c>
      <c r="B14" s="93">
        <f>'Indicator 6 Data Entry'!B3</f>
        <v>0</v>
      </c>
    </row>
    <row r="15" spans="1:7" x14ac:dyDescent="0.3"/>
    <row r="16" spans="1:7" ht="28.8" x14ac:dyDescent="0.3">
      <c r="A16" s="9" t="s">
        <v>29</v>
      </c>
      <c r="B16" s="43" t="s">
        <v>42</v>
      </c>
      <c r="C16" s="43" t="s">
        <v>23</v>
      </c>
    </row>
    <row r="17" spans="1:5" x14ac:dyDescent="0.3">
      <c r="A17" s="11">
        <f>A7</f>
        <v>0</v>
      </c>
      <c r="B17" s="92" t="e">
        <f>(C7+D7+E7)/B7</f>
        <v>#DIV/0!</v>
      </c>
      <c r="C17" s="94" t="s">
        <v>4</v>
      </c>
    </row>
    <row r="18" spans="1:5" x14ac:dyDescent="0.3">
      <c r="A18" s="11">
        <f>A8</f>
        <v>0</v>
      </c>
      <c r="B18" s="92" t="e">
        <f>MAX(0,IF(A$17=B$14,(B17*(1+(-B$13))),((C8+D8+E8)/B8)))</f>
        <v>#DIV/0!</v>
      </c>
      <c r="C18" s="100" t="e">
        <f>IF(A$17=B$14,B18-B17,"N/A")</f>
        <v>#DIV/0!</v>
      </c>
    </row>
    <row r="19" spans="1:5" x14ac:dyDescent="0.3">
      <c r="A19" s="11">
        <f>A9</f>
        <v>0</v>
      </c>
      <c r="B19" s="97" t="e">
        <f>MAX(0,IF(A$17=B$14,(B18*(1+(-B$13))^2),IF(A$18=B$14,(B18*(1+(-B$13))),((C9+D9+E9)/B9))))</f>
        <v>#DIV/0!</v>
      </c>
      <c r="C19" s="101" t="e">
        <f>IF(OR(A$17=B$14,A$18=B$14),B19-B18,"N/A")</f>
        <v>#DIV/0!</v>
      </c>
      <c r="E19" s="37"/>
    </row>
    <row r="20" spans="1:5" x14ac:dyDescent="0.3">
      <c r="A20" s="11">
        <f>A10</f>
        <v>0</v>
      </c>
      <c r="B20" s="97" t="e">
        <f>MAX(0,IF(A$17=B$14,(B19*(1+(-B$13))^3),IF(A$18=B$14,(B19*(1+(-B$13))^2),IF(A$19=B$14,(B19*(1+(-B$13))),((C10+D10+E10)/B10)))))</f>
        <v>#DIV/0!</v>
      </c>
      <c r="C20" s="101" t="e">
        <f>IF(OR(A$17=B$14,A$18=B$14,A$19=B$14),B20-B19,"N/A")</f>
        <v>#DIV/0!</v>
      </c>
      <c r="E20" s="42" t="s">
        <v>14</v>
      </c>
    </row>
    <row r="21" spans="1:5" x14ac:dyDescent="0.3">
      <c r="A21" s="11">
        <f>A11</f>
        <v>0</v>
      </c>
      <c r="B21" s="97" t="e">
        <f>MAX(0,IF(A$17=B$14,(B20*(1+(-B$13))^4),IF(A$18=B$14,(B20*(1+(-B$13))^3),IF(A$19=B$14,(B20*(1+(-B$13))^2),IF(A$20=B$14,(B20*(1+(-B$13))),((C11+D11+E11)/B11))))))</f>
        <v>#DIV/0!</v>
      </c>
      <c r="C21" s="101" t="e">
        <f>IF(OR(A$17=B$14,A$18=B$14,A$19=B$14,A$20=B$14),B21-B20,"N/A")</f>
        <v>#DIV/0!</v>
      </c>
    </row>
    <row r="22" spans="1:5" x14ac:dyDescent="0.3">
      <c r="A22" s="13">
        <f>'Indicator 6 Data Entry'!A18</f>
        <v>0</v>
      </c>
      <c r="B22" s="97" t="e">
        <f>MAX(0,IF(A$17=B$14,(B21*(1+(-B$13))^5),IF(A$18=B$14,(B21*(1+(-B$13))^4),IF(A$19=B$14,(B21*(1+(-B$13))^3),IF(A$20=B$14,(B21*(1+(-B$13))^2),IF(A$21=B$14,(B21*(1+(-B$13))),""))))))</f>
        <v>#DIV/0!</v>
      </c>
      <c r="C22" s="101" t="e">
        <f>IF(OR(A$17=B$14,A$18=B$14,A$19=B$14,A$20=B$14,A$21=B$14),B22-B21,"N/A")</f>
        <v>#DIV/0!</v>
      </c>
    </row>
    <row r="23" spans="1:5" x14ac:dyDescent="0.3">
      <c r="A23" s="13">
        <f>'Indicator 6 Data Entry'!A19</f>
        <v>0</v>
      </c>
      <c r="B23" s="97" t="e">
        <f>MAX(0,IF(A$17=B$14,(B22*(1+(-B$13))^6),IF(A$18=B$14,(B22*(1+(-B$13))^5),IF(A$19=B$14,(B22*(1+(-B$13))^4),IF(A$20=B$14,(B22*(1+(-B$13))^3),IF(A$21=B$14,(B22*(1+(-B$13))^2),""))))))</f>
        <v>#DIV/0!</v>
      </c>
      <c r="C23" s="101" t="e">
        <f>IF(OR(A$17=B$14,A$18=B$14,A$19=B$14,A$20=B$14,A$21=B$14),B23-B22,"N/A")</f>
        <v>#DIV/0!</v>
      </c>
    </row>
    <row r="24" spans="1:5" x14ac:dyDescent="0.3">
      <c r="A24" s="13">
        <f>'Indicator 6 Data Entry'!A20</f>
        <v>0</v>
      </c>
      <c r="B24" s="97" t="e">
        <f>MAX(0,IF(A$17=B$14,(B23*(1+(-B$13))^7),IF(A$18=B$14,(B23*(1+(-B$13))^6),IF(A$19=B$14,(B23*(1+(-B$13))^5),IF(A$20=B$14,(B23*(1+(-B$13))^4),IF(A$21=B$14,(B23*(1+(-B$13))^3),""))))))</f>
        <v>#DIV/0!</v>
      </c>
      <c r="C24" s="101" t="e">
        <f>IF(OR(A$17=B$14,A$18=B$14,A$19=B$14,A$20=B$14,A$21=B$14),B24-B23,"N/A")</f>
        <v>#DIV/0!</v>
      </c>
    </row>
    <row r="25" spans="1:5" x14ac:dyDescent="0.3">
      <c r="A25" s="13">
        <f>'Indicator 6 Data Entry'!A21</f>
        <v>0</v>
      </c>
      <c r="B25" s="97" t="e">
        <f>MAX(0,IF(A$17=B$14,(B24*(1+(-B$13))^8),IF(A$18=B$14,(B24*(1+(-B$13))^7),IF(A$19=B$14,(B24*(1+(-B$13))^6),IF(A$20=B$14,(B24*(1+(-B$13))^5),IF(A$21=B$14,(B24*(1+(-B$13))^4),""))))))</f>
        <v>#DIV/0!</v>
      </c>
      <c r="C25" s="101" t="e">
        <f>IF(OR(A$17=B$14,A$18=B$14,A$19=B$14,A$20=B$14,A$21=B$14),B25-B24,"N/A")</f>
        <v>#DIV/0!</v>
      </c>
    </row>
    <row r="26" spans="1:5" x14ac:dyDescent="0.3">
      <c r="A26" s="13">
        <f>'Indicator 6 Data Entry'!A22</f>
        <v>0</v>
      </c>
      <c r="B26" s="97" t="e">
        <f>MAX(0,IF(A$17=B$14,(B25*(1+(-B$13))^9),IF(A$18=B$14,(B25*(1+(-B$13))^8),IF(A$19=B$14,(B25*(1+(-B$13))^7),IF(A$20=B$14,(B25*(1+(-B$13))^6),IF(A$21=B$14,(B25*(1+(-B$13))^5),""))))))</f>
        <v>#DIV/0!</v>
      </c>
      <c r="C26" s="101" t="e">
        <f>IF(OR(A$17=B$14,A$18=B$14,A$19=B$14,A$20=B$14,A$21=B$14),B26-B25,"N/A")</f>
        <v>#DIV/0!</v>
      </c>
    </row>
    <row r="27" spans="1:5" x14ac:dyDescent="0.3"/>
    <row r="28" spans="1:5" x14ac:dyDescent="0.3"/>
    <row r="29" spans="1:5" x14ac:dyDescent="0.3"/>
    <row r="30" spans="1:5" x14ac:dyDescent="0.3"/>
    <row r="31" spans="1:5" x14ac:dyDescent="0.3"/>
    <row r="32" spans="1:5" x14ac:dyDescent="0.3"/>
    <row r="33" spans="6:6" x14ac:dyDescent="0.3"/>
    <row r="34" spans="6:6" x14ac:dyDescent="0.3"/>
    <row r="35" spans="6:6" x14ac:dyDescent="0.3">
      <c r="F35" s="8" t="s">
        <v>15</v>
      </c>
    </row>
    <row r="36" spans="6:6" x14ac:dyDescent="0.3">
      <c r="F36" s="45" t="s">
        <v>16</v>
      </c>
    </row>
    <row r="37" spans="6:6" x14ac:dyDescent="0.3">
      <c r="F37" s="45" t="s">
        <v>17</v>
      </c>
    </row>
    <row r="38" spans="6:6" x14ac:dyDescent="0.3">
      <c r="F38" s="45" t="s">
        <v>18</v>
      </c>
    </row>
    <row r="39" spans="6:6" x14ac:dyDescent="0.3">
      <c r="F39" s="45" t="s">
        <v>19</v>
      </c>
    </row>
    <row r="40" spans="6:6" x14ac:dyDescent="0.3">
      <c r="F40" s="45" t="s">
        <v>20</v>
      </c>
    </row>
    <row r="41" spans="6:6" x14ac:dyDescent="0.3">
      <c r="F41" s="45" t="s">
        <v>21</v>
      </c>
    </row>
    <row r="42" spans="6:6" x14ac:dyDescent="0.3">
      <c r="F42" s="45" t="s">
        <v>22</v>
      </c>
    </row>
    <row r="43" spans="6:6" x14ac:dyDescent="0.3"/>
    <row r="44" spans="6:6" x14ac:dyDescent="0.3"/>
    <row r="45" spans="6:6" x14ac:dyDescent="0.3"/>
    <row r="46" spans="6:6" x14ac:dyDescent="0.3"/>
    <row r="47" spans="6:6" x14ac:dyDescent="0.3"/>
    <row r="48" spans="6:6" x14ac:dyDescent="0.3"/>
    <row r="49" x14ac:dyDescent="0.3"/>
    <row r="50" x14ac:dyDescent="0.3"/>
    <row r="51" x14ac:dyDescent="0.3"/>
  </sheetData>
  <sheetProtection algorithmName="SHA-512" hashValue="zrEg02nk0RIAnSHirSs7Hrod74+YWq2ylVncByOK6UI9OG987hrMPCR1rlkaPzodslk62ZaBwffRr4vD/+UpzQ==" saltValue="0Nzy/7EBMq31Tu16tsUbAA==" spinCount="100000" sheet="1" scenarios="1"/>
  <conditionalFormatting sqref="A17:C21 B22:C26">
    <cfRule type="expression" dxfId="127" priority="2">
      <formula>$A17=$B$14</formula>
    </cfRule>
  </conditionalFormatting>
  <conditionalFormatting sqref="A22:A26">
    <cfRule type="expression" dxfId="126" priority="1">
      <formula>A22=$B$14</formula>
    </cfRule>
  </conditionalFormatting>
  <conditionalFormatting sqref="E19">
    <cfRule type="expression" dxfId="125" priority="3">
      <formula>D19=#REF!</formula>
    </cfRule>
  </conditionalFormatting>
  <pageMargins left="0.7" right="0.7" top="0.75" bottom="0.75" header="0.3" footer="0.3"/>
  <pageSetup orientation="portrait" r:id="rId1"/>
  <drawing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8FF"/>
  </sheetPr>
  <dimension ref="A1:Q42"/>
  <sheetViews>
    <sheetView showGridLines="0" zoomScaleNormal="100" workbookViewId="0"/>
  </sheetViews>
  <sheetFormatPr defaultColWidth="0" defaultRowHeight="14.4" zeroHeight="1" x14ac:dyDescent="0.3"/>
  <cols>
    <col min="1" max="1" width="31.5546875" customWidth="1"/>
    <col min="2" max="6" width="15.5546875" customWidth="1"/>
    <col min="7" max="17" width="9.33203125" customWidth="1"/>
    <col min="18" max="16384" width="9.33203125" hidden="1"/>
  </cols>
  <sheetData>
    <row r="1" spans="1:9" ht="57" customHeight="1" x14ac:dyDescent="0.3">
      <c r="B1" s="81" t="s">
        <v>109</v>
      </c>
      <c r="C1" s="4"/>
      <c r="D1" s="4"/>
      <c r="E1" s="4"/>
      <c r="F1" s="4"/>
    </row>
    <row r="2" spans="1:9" x14ac:dyDescent="0.3">
      <c r="A2" s="42"/>
      <c r="B2" s="46"/>
    </row>
    <row r="3" spans="1:9" x14ac:dyDescent="0.3">
      <c r="A3" s="8" t="s">
        <v>36</v>
      </c>
      <c r="B3" t="str">
        <f>'Indicator 6 Data Entry'!B4</f>
        <v>All children with IEPs, ages 3 through 5 (preschool)</v>
      </c>
    </row>
    <row r="4" spans="1:9" x14ac:dyDescent="0.3">
      <c r="A4" s="8" t="s">
        <v>24</v>
      </c>
      <c r="B4" s="93">
        <f>'Indicator 6 Data Entry'!B3</f>
        <v>0</v>
      </c>
    </row>
    <row r="5" spans="1:9" x14ac:dyDescent="0.3">
      <c r="A5" s="57"/>
      <c r="B5" s="46"/>
    </row>
    <row r="6" spans="1:9" x14ac:dyDescent="0.3">
      <c r="B6" s="3" t="s">
        <v>41</v>
      </c>
      <c r="C6" s="3"/>
      <c r="D6" s="3"/>
      <c r="E6" s="3"/>
      <c r="F6" s="3"/>
    </row>
    <row r="7" spans="1:9" ht="28.8" x14ac:dyDescent="0.3">
      <c r="A7" s="62" t="s">
        <v>29</v>
      </c>
      <c r="B7" s="63" t="s">
        <v>82</v>
      </c>
      <c r="C7" s="63" t="s">
        <v>87</v>
      </c>
      <c r="D7" s="63" t="s">
        <v>88</v>
      </c>
      <c r="E7" s="63" t="s">
        <v>85</v>
      </c>
      <c r="F7" s="63" t="s">
        <v>86</v>
      </c>
    </row>
    <row r="8" spans="1:9" x14ac:dyDescent="0.3">
      <c r="A8" s="13">
        <f>'Indicator 6 Data Entry'!A8</f>
        <v>0</v>
      </c>
      <c r="B8" s="47" t="e">
        <f>'Indicator 6B Predicting Trend'!B21</f>
        <v>#DIV/0!</v>
      </c>
      <c r="C8" s="47" t="e">
        <f>'Ind. 6B Fixed Percent Decrease'!B17</f>
        <v>#DIV/0!</v>
      </c>
      <c r="D8" s="48" t="str">
        <f>'Indicator 6B Average Decrease'!B16</f>
        <v/>
      </c>
      <c r="E8" s="48" t="e">
        <f>'Ind. 6B Start With the End Goal'!B17</f>
        <v>#DIV/0!</v>
      </c>
      <c r="F8" s="48" t="e">
        <f>'Indicator 6B Accelerated Growth'!B17</f>
        <v>#DIV/0!</v>
      </c>
    </row>
    <row r="9" spans="1:9" x14ac:dyDescent="0.3">
      <c r="A9" s="13">
        <f>'Indicator 6 Data Entry'!A9</f>
        <v>0</v>
      </c>
      <c r="B9" s="47" t="e">
        <f>'Indicator 6B Predicting Trend'!B22</f>
        <v>#DIV/0!</v>
      </c>
      <c r="C9" s="47" t="e">
        <f>'Ind. 6B Fixed Percent Decrease'!B18</f>
        <v>#DIV/0!</v>
      </c>
      <c r="D9" s="48" t="str">
        <f>'Indicator 6B Average Decrease'!B17</f>
        <v/>
      </c>
      <c r="E9" s="48" t="e">
        <f>'Ind. 6B Start With the End Goal'!B18</f>
        <v>#DIV/0!</v>
      </c>
      <c r="F9" s="48" t="e">
        <f>'Indicator 6B Accelerated Growth'!B18</f>
        <v>#DIV/0!</v>
      </c>
    </row>
    <row r="10" spans="1:9" x14ac:dyDescent="0.3">
      <c r="A10" s="13">
        <f>'Indicator 6 Data Entry'!A10</f>
        <v>0</v>
      </c>
      <c r="B10" s="47" t="e">
        <f>'Indicator 6B Predicting Trend'!B23</f>
        <v>#DIV/0!</v>
      </c>
      <c r="C10" s="47" t="e">
        <f>'Ind. 6B Fixed Percent Decrease'!B19</f>
        <v>#DIV/0!</v>
      </c>
      <c r="D10" s="48" t="str">
        <f>'Indicator 6B Average Decrease'!B18</f>
        <v/>
      </c>
      <c r="E10" s="48" t="e">
        <f>'Ind. 6B Start With the End Goal'!B19</f>
        <v>#DIV/0!</v>
      </c>
      <c r="F10" s="48" t="e">
        <f>'Indicator 6B Accelerated Growth'!B19</f>
        <v>#DIV/0!</v>
      </c>
    </row>
    <row r="11" spans="1:9" x14ac:dyDescent="0.3">
      <c r="A11" s="13">
        <f>'Indicator 6 Data Entry'!A11</f>
        <v>0</v>
      </c>
      <c r="B11" s="47" t="e">
        <f>'Indicator 6B Predicting Trend'!B24</f>
        <v>#DIV/0!</v>
      </c>
      <c r="C11" s="47" t="e">
        <f>'Ind. 6B Fixed Percent Decrease'!B20</f>
        <v>#DIV/0!</v>
      </c>
      <c r="D11" s="48" t="str">
        <f>'Indicator 6B Average Decrease'!B19</f>
        <v/>
      </c>
      <c r="E11" s="48" t="e">
        <f>'Ind. 6B Start With the End Goal'!B20</f>
        <v>#DIV/0!</v>
      </c>
      <c r="F11" s="48" t="e">
        <f>'Indicator 6B Accelerated Growth'!B20</f>
        <v>#DIV/0!</v>
      </c>
      <c r="I11" s="42" t="s">
        <v>14</v>
      </c>
    </row>
    <row r="12" spans="1:9" x14ac:dyDescent="0.3">
      <c r="A12" s="13">
        <f>'Indicator 6 Data Entry'!A12</f>
        <v>0</v>
      </c>
      <c r="B12" s="47" t="e">
        <f>'Indicator 6B Predicting Trend'!B25</f>
        <v>#DIV/0!</v>
      </c>
      <c r="C12" s="47" t="e">
        <f>'Ind. 6B Fixed Percent Decrease'!B21</f>
        <v>#DIV/0!</v>
      </c>
      <c r="D12" s="48" t="str">
        <f>'Indicator 6B Average Decrease'!B20</f>
        <v/>
      </c>
      <c r="E12" s="48" t="e">
        <f>'Ind. 6B Start With the End Goal'!B21</f>
        <v>#DIV/0!</v>
      </c>
      <c r="F12" s="48" t="e">
        <f>'Indicator 6B Accelerated Growth'!B21</f>
        <v>#DIV/0!</v>
      </c>
    </row>
    <row r="13" spans="1:9" x14ac:dyDescent="0.3">
      <c r="A13" s="13">
        <f>'Indicator 6 Data Entry'!A18</f>
        <v>0</v>
      </c>
      <c r="B13" s="47" t="e">
        <f>'Indicator 6B Predicting Trend'!B26</f>
        <v>#DIV/0!</v>
      </c>
      <c r="C13" s="47" t="e">
        <f>'Ind. 6B Fixed Percent Decrease'!B22</f>
        <v>#DIV/0!</v>
      </c>
      <c r="D13" s="48" t="str">
        <f>'Indicator 6B Average Decrease'!B21</f>
        <v/>
      </c>
      <c r="E13" s="48" t="e">
        <f>'Ind. 6B Start With the End Goal'!B22</f>
        <v>#DIV/0!</v>
      </c>
      <c r="F13" s="48" t="e">
        <f>'Indicator 6B Accelerated Growth'!B22</f>
        <v>#DIV/0!</v>
      </c>
    </row>
    <row r="14" spans="1:9" x14ac:dyDescent="0.3">
      <c r="A14" s="13">
        <f>'Indicator 6 Data Entry'!A19</f>
        <v>0</v>
      </c>
      <c r="B14" s="47" t="e">
        <f>'Indicator 6B Predicting Trend'!B27</f>
        <v>#DIV/0!</v>
      </c>
      <c r="C14" s="47" t="e">
        <f>'Ind. 6B Fixed Percent Decrease'!B23</f>
        <v>#DIV/0!</v>
      </c>
      <c r="D14" s="48" t="str">
        <f>'Indicator 6B Average Decrease'!B22</f>
        <v/>
      </c>
      <c r="E14" s="48" t="e">
        <f>'Ind. 6B Start With the End Goal'!B23</f>
        <v>#DIV/0!</v>
      </c>
      <c r="F14" s="48" t="e">
        <f>'Indicator 6B Accelerated Growth'!B23</f>
        <v>#DIV/0!</v>
      </c>
    </row>
    <row r="15" spans="1:9" x14ac:dyDescent="0.3">
      <c r="A15" s="13">
        <f>'Indicator 6 Data Entry'!A20</f>
        <v>0</v>
      </c>
      <c r="B15" s="47" t="e">
        <f>'Indicator 6B Predicting Trend'!B28</f>
        <v>#DIV/0!</v>
      </c>
      <c r="C15" s="47" t="e">
        <f>'Ind. 6B Fixed Percent Decrease'!B24</f>
        <v>#DIV/0!</v>
      </c>
      <c r="D15" s="48" t="str">
        <f>'Indicator 6B Average Decrease'!B23</f>
        <v/>
      </c>
      <c r="E15" s="48" t="e">
        <f>'Ind. 6B Start With the End Goal'!B24</f>
        <v>#DIV/0!</v>
      </c>
      <c r="F15" s="48" t="e">
        <f>'Indicator 6B Accelerated Growth'!B24</f>
        <v>#DIV/0!</v>
      </c>
    </row>
    <row r="16" spans="1:9" x14ac:dyDescent="0.3">
      <c r="A16" s="13">
        <f>'Indicator 6 Data Entry'!A21</f>
        <v>0</v>
      </c>
      <c r="B16" s="47" t="e">
        <f>'Indicator 6B Predicting Trend'!B29</f>
        <v>#DIV/0!</v>
      </c>
      <c r="C16" s="47" t="e">
        <f>'Ind. 6B Fixed Percent Decrease'!B25</f>
        <v>#DIV/0!</v>
      </c>
      <c r="D16" s="48" t="str">
        <f>'Indicator 6B Average Decrease'!B24</f>
        <v/>
      </c>
      <c r="E16" s="48" t="e">
        <f>'Ind. 6B Start With the End Goal'!B25</f>
        <v>#DIV/0!</v>
      </c>
      <c r="F16" s="48" t="e">
        <f>'Indicator 6B Accelerated Growth'!B25</f>
        <v>#DIV/0!</v>
      </c>
    </row>
    <row r="17" spans="1:9" x14ac:dyDescent="0.3">
      <c r="A17" s="13">
        <f>'Indicator 6 Data Entry'!A22</f>
        <v>0</v>
      </c>
      <c r="B17" s="47" t="e">
        <f>'Indicator 6B Predicting Trend'!B30</f>
        <v>#DIV/0!</v>
      </c>
      <c r="C17" s="47" t="e">
        <f>'Ind. 6B Fixed Percent Decrease'!B26</f>
        <v>#DIV/0!</v>
      </c>
      <c r="D17" s="48" t="str">
        <f>'Indicator 6B Average Decrease'!B25</f>
        <v/>
      </c>
      <c r="E17" s="48" t="e">
        <f>'Ind. 6B Start With the End Goal'!B26</f>
        <v>#DIV/0!</v>
      </c>
      <c r="F17" s="48" t="e">
        <f>'Indicator 6B Accelerated Growth'!B26</f>
        <v>#DIV/0!</v>
      </c>
    </row>
    <row r="18" spans="1:9" x14ac:dyDescent="0.3"/>
    <row r="19" spans="1:9" x14ac:dyDescent="0.3"/>
    <row r="20" spans="1:9" x14ac:dyDescent="0.3"/>
    <row r="21" spans="1:9" x14ac:dyDescent="0.3"/>
    <row r="22" spans="1:9" x14ac:dyDescent="0.3"/>
    <row r="23" spans="1:9" x14ac:dyDescent="0.3"/>
    <row r="24" spans="1:9" x14ac:dyDescent="0.3"/>
    <row r="25" spans="1:9" x14ac:dyDescent="0.3">
      <c r="I25" s="8" t="s">
        <v>15</v>
      </c>
    </row>
    <row r="26" spans="1:9" x14ac:dyDescent="0.3">
      <c r="I26" s="45" t="s">
        <v>16</v>
      </c>
    </row>
    <row r="27" spans="1:9" x14ac:dyDescent="0.3">
      <c r="I27" s="45" t="s">
        <v>17</v>
      </c>
    </row>
    <row r="28" spans="1:9" x14ac:dyDescent="0.3">
      <c r="I28" s="45" t="s">
        <v>18</v>
      </c>
    </row>
    <row r="29" spans="1:9" x14ac:dyDescent="0.3">
      <c r="I29" s="45" t="s">
        <v>19</v>
      </c>
    </row>
    <row r="30" spans="1:9" x14ac:dyDescent="0.3">
      <c r="I30" s="45" t="s">
        <v>20</v>
      </c>
    </row>
    <row r="31" spans="1:9" x14ac:dyDescent="0.3">
      <c r="I31" s="45" t="s">
        <v>21</v>
      </c>
    </row>
    <row r="32" spans="1:9" x14ac:dyDescent="0.3">
      <c r="I32" s="45" t="s">
        <v>22</v>
      </c>
    </row>
    <row r="33" x14ac:dyDescent="0.3"/>
    <row r="34" x14ac:dyDescent="0.3"/>
    <row r="35" x14ac:dyDescent="0.3"/>
    <row r="36" x14ac:dyDescent="0.3"/>
    <row r="37" x14ac:dyDescent="0.3"/>
    <row r="38" x14ac:dyDescent="0.3"/>
    <row r="39" x14ac:dyDescent="0.3"/>
    <row r="40" x14ac:dyDescent="0.3"/>
    <row r="41" x14ac:dyDescent="0.3"/>
    <row r="42" x14ac:dyDescent="0.3"/>
  </sheetData>
  <sheetProtection algorithmName="SHA-512" hashValue="ALT0HBLSiHiapi6rVL4tUrpqM4DAUP3JaQ8xi++uYey7plHLDXr0mXupbiHhT9xDrZ8uE4GAJHK+TKLsCoVomw==" saltValue="H25XrBrEqLqYzreenkyD5A==" spinCount="100000" sheet="1" scenarios="1"/>
  <conditionalFormatting sqref="A8:A17">
    <cfRule type="expression" dxfId="106" priority="2">
      <formula>A8=$B$4</formula>
    </cfRule>
  </conditionalFormatting>
  <conditionalFormatting sqref="B8:F17">
    <cfRule type="expression" dxfId="105" priority="1">
      <formula>$A8=$B$4</formula>
    </cfRule>
  </conditionalFormatting>
  <pageMargins left="0.7" right="0.7" top="0.75" bottom="0.75" header="0.3" footer="0.3"/>
  <pageSetup orientation="portrait" verticalDpi="30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3CB5"/>
  </sheetPr>
  <dimension ref="A1:H53"/>
  <sheetViews>
    <sheetView showGridLines="0" workbookViewId="0"/>
  </sheetViews>
  <sheetFormatPr defaultColWidth="0" defaultRowHeight="14.4" zeroHeight="1" x14ac:dyDescent="0.3"/>
  <cols>
    <col min="1" max="1" width="38.44140625" customWidth="1"/>
    <col min="2" max="2" width="25.5546875" customWidth="1"/>
    <col min="3" max="3" width="28.5546875" customWidth="1"/>
    <col min="4" max="4" width="13.6640625" customWidth="1"/>
    <col min="5" max="7" width="25.5546875" customWidth="1"/>
    <col min="8" max="8" width="9.33203125" customWidth="1"/>
    <col min="9" max="16384" width="9.33203125" hidden="1"/>
  </cols>
  <sheetData>
    <row r="1" spans="1:5" ht="54" customHeight="1" x14ac:dyDescent="0.3">
      <c r="B1" s="81" t="s">
        <v>110</v>
      </c>
      <c r="C1" s="4"/>
      <c r="D1" s="38"/>
      <c r="E1" s="40"/>
    </row>
    <row r="2" spans="1:5" x14ac:dyDescent="0.3">
      <c r="A2" s="6"/>
      <c r="B2" s="2"/>
      <c r="C2" s="2"/>
      <c r="D2" s="2"/>
      <c r="E2" s="2"/>
    </row>
    <row r="3" spans="1:5" x14ac:dyDescent="0.3">
      <c r="A3" s="8" t="s">
        <v>36</v>
      </c>
      <c r="B3" t="str">
        <f>'Indicator 6 Data Entry'!B4</f>
        <v>All children with IEPs, ages 3 through 5 (preschool)</v>
      </c>
      <c r="C3" s="2"/>
      <c r="D3" s="2"/>
      <c r="E3" s="2"/>
    </row>
    <row r="4" spans="1:5" x14ac:dyDescent="0.3">
      <c r="A4" s="6"/>
      <c r="B4" s="2"/>
      <c r="C4" s="2"/>
      <c r="D4" s="2"/>
      <c r="E4" s="2"/>
    </row>
    <row r="5" spans="1:5" ht="57.6" x14ac:dyDescent="0.3">
      <c r="A5" s="66" t="s">
        <v>29</v>
      </c>
      <c r="B5" s="64" t="s">
        <v>38</v>
      </c>
      <c r="C5" s="64" t="s">
        <v>89</v>
      </c>
    </row>
    <row r="6" spans="1:5" x14ac:dyDescent="0.3">
      <c r="A6">
        <f>'Indicator 6 Data Entry'!A8</f>
        <v>0</v>
      </c>
      <c r="B6" s="82">
        <f>'Indicator 6 Data Entry'!B8</f>
        <v>0</v>
      </c>
      <c r="C6" s="82">
        <f>'Indicator 6 Data Entry'!G8</f>
        <v>0</v>
      </c>
    </row>
    <row r="7" spans="1:5" x14ac:dyDescent="0.3">
      <c r="A7">
        <f>'Indicator 6 Data Entry'!A9</f>
        <v>0</v>
      </c>
      <c r="B7" s="82">
        <f>'Indicator 6 Data Entry'!B9</f>
        <v>0</v>
      </c>
      <c r="C7" s="82">
        <f>'Indicator 6 Data Entry'!G9</f>
        <v>0</v>
      </c>
    </row>
    <row r="8" spans="1:5" x14ac:dyDescent="0.3">
      <c r="A8">
        <f>'Indicator 6 Data Entry'!A10</f>
        <v>0</v>
      </c>
      <c r="B8" s="82">
        <f>'Indicator 6 Data Entry'!B10</f>
        <v>0</v>
      </c>
      <c r="C8" s="82">
        <f>'Indicator 6 Data Entry'!G10</f>
        <v>0</v>
      </c>
    </row>
    <row r="9" spans="1:5" x14ac:dyDescent="0.3">
      <c r="A9">
        <f>'Indicator 6 Data Entry'!A11</f>
        <v>0</v>
      </c>
      <c r="B9" s="82">
        <f>'Indicator 6 Data Entry'!B11</f>
        <v>0</v>
      </c>
      <c r="C9" s="82">
        <f>'Indicator 6 Data Entry'!G11</f>
        <v>0</v>
      </c>
    </row>
    <row r="10" spans="1:5" x14ac:dyDescent="0.3">
      <c r="A10">
        <f>'Indicator 6 Data Entry'!A12</f>
        <v>0</v>
      </c>
      <c r="B10" s="82">
        <f>'Indicator 6 Data Entry'!B12</f>
        <v>0</v>
      </c>
      <c r="C10" s="82">
        <f>'Indicator 6 Data Entry'!G12</f>
        <v>0</v>
      </c>
    </row>
    <row r="11" spans="1:5" x14ac:dyDescent="0.3">
      <c r="A11">
        <f>'Indicator 6 Data Entry'!A18</f>
        <v>0</v>
      </c>
      <c r="B11" s="82">
        <f>'Indicator 6 Data Entry'!B18</f>
        <v>0</v>
      </c>
      <c r="C11" s="82">
        <f>'Indicator 6 Data Entry'!G18</f>
        <v>0</v>
      </c>
    </row>
    <row r="12" spans="1:5" x14ac:dyDescent="0.3">
      <c r="A12">
        <f>'Indicator 6 Data Entry'!A19</f>
        <v>0</v>
      </c>
      <c r="B12" s="82">
        <f>'Indicator 6 Data Entry'!B19</f>
        <v>0</v>
      </c>
      <c r="C12" s="82">
        <f>'Indicator 6 Data Entry'!G19</f>
        <v>0</v>
      </c>
    </row>
    <row r="13" spans="1:5" x14ac:dyDescent="0.3">
      <c r="A13">
        <f>'Indicator 6 Data Entry'!A20</f>
        <v>0</v>
      </c>
      <c r="B13" s="82">
        <f>'Indicator 6 Data Entry'!B20</f>
        <v>0</v>
      </c>
      <c r="C13" s="82">
        <f>'Indicator 6 Data Entry'!G20</f>
        <v>0</v>
      </c>
    </row>
    <row r="14" spans="1:5" x14ac:dyDescent="0.3">
      <c r="A14">
        <f>'Indicator 6 Data Entry'!A21</f>
        <v>0</v>
      </c>
      <c r="B14" s="82">
        <f>'Indicator 6 Data Entry'!B21</f>
        <v>0</v>
      </c>
      <c r="C14" s="82">
        <f>'Indicator 6 Data Entry'!G21</f>
        <v>0</v>
      </c>
    </row>
    <row r="15" spans="1:5" x14ac:dyDescent="0.3">
      <c r="A15">
        <f>'Indicator 6 Data Entry'!A22</f>
        <v>0</v>
      </c>
      <c r="B15" s="82">
        <f>'Indicator 6 Data Entry'!B22</f>
        <v>0</v>
      </c>
      <c r="C15" s="82">
        <f>'Indicator 6 Data Entry'!G22</f>
        <v>0</v>
      </c>
    </row>
    <row r="16" spans="1:5" x14ac:dyDescent="0.3"/>
    <row r="17" spans="1:4" x14ac:dyDescent="0.3">
      <c r="A17" s="8" t="s">
        <v>24</v>
      </c>
      <c r="B17" s="93">
        <f>'Indicator 6 Data Entry'!B3</f>
        <v>0</v>
      </c>
    </row>
    <row r="18" spans="1:4" x14ac:dyDescent="0.3"/>
    <row r="19" spans="1:4" ht="28.8" x14ac:dyDescent="0.3">
      <c r="A19" s="60" t="s">
        <v>29</v>
      </c>
      <c r="B19" s="58" t="s">
        <v>43</v>
      </c>
    </row>
    <row r="20" spans="1:4" x14ac:dyDescent="0.3">
      <c r="A20" s="13">
        <f>A6</f>
        <v>0</v>
      </c>
      <c r="B20" s="12" t="e">
        <f>C6/B6</f>
        <v>#DIV/0!</v>
      </c>
    </row>
    <row r="21" spans="1:4" x14ac:dyDescent="0.3">
      <c r="A21" s="13">
        <f t="shared" ref="A21:A29" si="0">A7</f>
        <v>0</v>
      </c>
      <c r="B21" s="12" t="e">
        <f t="shared" ref="B21:B29" si="1">C7/B7</f>
        <v>#DIV/0!</v>
      </c>
    </row>
    <row r="22" spans="1:4" x14ac:dyDescent="0.3">
      <c r="A22" s="13">
        <f t="shared" si="0"/>
        <v>0</v>
      </c>
      <c r="B22" s="12" t="e">
        <f t="shared" si="1"/>
        <v>#DIV/0!</v>
      </c>
      <c r="D22" s="42" t="s">
        <v>14</v>
      </c>
    </row>
    <row r="23" spans="1:4" x14ac:dyDescent="0.3">
      <c r="A23" s="13">
        <f t="shared" si="0"/>
        <v>0</v>
      </c>
      <c r="B23" s="12" t="e">
        <f t="shared" si="1"/>
        <v>#DIV/0!</v>
      </c>
    </row>
    <row r="24" spans="1:4" x14ac:dyDescent="0.3">
      <c r="A24" s="13">
        <f t="shared" si="0"/>
        <v>0</v>
      </c>
      <c r="B24" s="12" t="e">
        <f t="shared" si="1"/>
        <v>#DIV/0!</v>
      </c>
    </row>
    <row r="25" spans="1:4" x14ac:dyDescent="0.3">
      <c r="A25" s="13">
        <f t="shared" si="0"/>
        <v>0</v>
      </c>
      <c r="B25" s="12" t="e">
        <f t="shared" si="1"/>
        <v>#DIV/0!</v>
      </c>
    </row>
    <row r="26" spans="1:4" x14ac:dyDescent="0.3">
      <c r="A26" s="13">
        <f t="shared" si="0"/>
        <v>0</v>
      </c>
      <c r="B26" s="12" t="e">
        <f t="shared" si="1"/>
        <v>#DIV/0!</v>
      </c>
    </row>
    <row r="27" spans="1:4" x14ac:dyDescent="0.3">
      <c r="A27" s="13">
        <f t="shared" si="0"/>
        <v>0</v>
      </c>
      <c r="B27" s="12" t="e">
        <f t="shared" si="1"/>
        <v>#DIV/0!</v>
      </c>
    </row>
    <row r="28" spans="1:4" x14ac:dyDescent="0.3">
      <c r="A28" s="13">
        <f t="shared" si="0"/>
        <v>0</v>
      </c>
      <c r="B28" s="12" t="e">
        <f t="shared" si="1"/>
        <v>#DIV/0!</v>
      </c>
    </row>
    <row r="29" spans="1:4" x14ac:dyDescent="0.3">
      <c r="A29" s="13">
        <f t="shared" si="0"/>
        <v>0</v>
      </c>
      <c r="B29" s="12" t="e">
        <f t="shared" si="1"/>
        <v>#DIV/0!</v>
      </c>
    </row>
    <row r="30" spans="1:4" x14ac:dyDescent="0.3"/>
    <row r="31" spans="1:4" x14ac:dyDescent="0.3"/>
    <row r="32" spans="1:4" x14ac:dyDescent="0.3"/>
    <row r="33" spans="5:5" x14ac:dyDescent="0.3"/>
    <row r="34" spans="5:5" x14ac:dyDescent="0.3"/>
    <row r="35" spans="5:5" x14ac:dyDescent="0.3"/>
    <row r="36" spans="5:5" x14ac:dyDescent="0.3"/>
    <row r="37" spans="5:5" x14ac:dyDescent="0.3"/>
    <row r="38" spans="5:5" x14ac:dyDescent="0.3"/>
    <row r="39" spans="5:5" x14ac:dyDescent="0.3">
      <c r="E39" s="8" t="s">
        <v>15</v>
      </c>
    </row>
    <row r="40" spans="5:5" x14ac:dyDescent="0.3">
      <c r="E40" s="45" t="s">
        <v>16</v>
      </c>
    </row>
    <row r="41" spans="5:5" x14ac:dyDescent="0.3">
      <c r="E41" s="45" t="s">
        <v>17</v>
      </c>
    </row>
    <row r="42" spans="5:5" x14ac:dyDescent="0.3">
      <c r="E42" s="45" t="s">
        <v>18</v>
      </c>
    </row>
    <row r="43" spans="5:5" x14ac:dyDescent="0.3">
      <c r="E43" s="45" t="s">
        <v>19</v>
      </c>
    </row>
    <row r="44" spans="5:5" x14ac:dyDescent="0.3">
      <c r="E44" s="45" t="s">
        <v>20</v>
      </c>
    </row>
    <row r="45" spans="5:5" x14ac:dyDescent="0.3">
      <c r="E45" s="45" t="s">
        <v>21</v>
      </c>
    </row>
    <row r="46" spans="5:5" x14ac:dyDescent="0.3">
      <c r="E46" s="45" t="s">
        <v>22</v>
      </c>
    </row>
    <row r="47" spans="5:5" x14ac:dyDescent="0.3"/>
    <row r="48" spans="5:5" x14ac:dyDescent="0.3"/>
    <row r="49" x14ac:dyDescent="0.3"/>
    <row r="50" x14ac:dyDescent="0.3"/>
    <row r="51" x14ac:dyDescent="0.3"/>
    <row r="52" x14ac:dyDescent="0.3"/>
    <row r="53" x14ac:dyDescent="0.3"/>
  </sheetData>
  <sheetProtection algorithmName="SHA-512" hashValue="4cH3QV0J2ZVNWeppGRctO6pzk3Vu4SsM19WHVEFDqzrZlrMKhrvnjz8UnGQnUSsMv2JMvxjaEJrBIum+OgQsNw==" saltValue="SzIfZ2/OUAWtr79vh85F+A==" spinCount="100000" sheet="1" scenarios="1"/>
  <conditionalFormatting sqref="A20:A29">
    <cfRule type="expression" dxfId="95" priority="2">
      <formula>A20=$B$17</formula>
    </cfRule>
  </conditionalFormatting>
  <conditionalFormatting sqref="B20:B29">
    <cfRule type="expression" dxfId="94" priority="1">
      <formula>A20=$B$17</formula>
    </cfRule>
  </conditionalFormatting>
  <pageMargins left="0.7" right="0.7" top="0.75" bottom="0.75" header="0.3" footer="0.3"/>
  <pageSetup orientation="portrait" r:id="rId1"/>
  <drawing r:id="rId2"/>
  <tableParts count="2">
    <tablePart r:id="rId3"/>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847A"/>
  </sheetPr>
  <dimension ref="A1:H49"/>
  <sheetViews>
    <sheetView showGridLines="0" workbookViewId="0">
      <selection activeCell="B12" sqref="B12"/>
    </sheetView>
  </sheetViews>
  <sheetFormatPr defaultColWidth="0" defaultRowHeight="14.4" zeroHeight="1" x14ac:dyDescent="0.3"/>
  <cols>
    <col min="1" max="1" width="38.44140625" customWidth="1"/>
    <col min="2" max="2" width="25.5546875" customWidth="1"/>
    <col min="3" max="3" width="28.44140625" customWidth="1"/>
    <col min="4" max="4" width="12.5546875" customWidth="1"/>
    <col min="5" max="7" width="25.5546875" customWidth="1"/>
    <col min="8" max="8" width="9.33203125" customWidth="1"/>
    <col min="9" max="16384" width="9.33203125" hidden="1"/>
  </cols>
  <sheetData>
    <row r="1" spans="1:7" ht="54" customHeight="1" x14ac:dyDescent="0.3">
      <c r="B1" s="81" t="s">
        <v>111</v>
      </c>
      <c r="C1" s="4"/>
      <c r="D1" s="38"/>
      <c r="E1" s="40"/>
    </row>
    <row r="2" spans="1:7" x14ac:dyDescent="0.3">
      <c r="A2" s="6"/>
      <c r="B2" s="2"/>
      <c r="C2" s="2"/>
      <c r="D2" s="2"/>
      <c r="E2" s="2"/>
    </row>
    <row r="3" spans="1:7" x14ac:dyDescent="0.3">
      <c r="A3" s="8" t="s">
        <v>36</v>
      </c>
      <c r="B3" t="str">
        <f>'Indicator 6 Data Entry'!B4</f>
        <v>All children with IEPs, ages 3 through 5 (preschool)</v>
      </c>
      <c r="C3" s="2"/>
      <c r="D3" s="2"/>
      <c r="E3" s="2"/>
    </row>
    <row r="4" spans="1:7" x14ac:dyDescent="0.3">
      <c r="A4" s="6"/>
      <c r="B4" s="2"/>
      <c r="C4" s="2"/>
      <c r="D4" s="2"/>
      <c r="E4" s="2"/>
    </row>
    <row r="5" spans="1:7" ht="57.6" x14ac:dyDescent="0.3">
      <c r="A5" s="66" t="s">
        <v>29</v>
      </c>
      <c r="B5" s="64" t="s">
        <v>38</v>
      </c>
      <c r="C5" s="64" t="s">
        <v>89</v>
      </c>
    </row>
    <row r="6" spans="1:7" x14ac:dyDescent="0.3">
      <c r="A6">
        <f>'Indicator 6 Data Entry'!A8</f>
        <v>0</v>
      </c>
      <c r="B6" s="82">
        <f>'Indicator 6 Data Entry'!B8</f>
        <v>0</v>
      </c>
      <c r="C6" s="82">
        <f>'Indicator 6 Data Entry'!G8</f>
        <v>0</v>
      </c>
    </row>
    <row r="7" spans="1:7" x14ac:dyDescent="0.3">
      <c r="A7">
        <f>'Indicator 6 Data Entry'!A9</f>
        <v>0</v>
      </c>
      <c r="B7" s="82">
        <f>'Indicator 6 Data Entry'!B9</f>
        <v>0</v>
      </c>
      <c r="C7" s="82">
        <f>'Indicator 6 Data Entry'!G9</f>
        <v>0</v>
      </c>
    </row>
    <row r="8" spans="1:7" x14ac:dyDescent="0.3">
      <c r="A8">
        <f>'Indicator 6 Data Entry'!A10</f>
        <v>0</v>
      </c>
      <c r="B8" s="82">
        <f>'Indicator 6 Data Entry'!B10</f>
        <v>0</v>
      </c>
      <c r="C8" s="82">
        <f>'Indicator 6 Data Entry'!G10</f>
        <v>0</v>
      </c>
    </row>
    <row r="9" spans="1:7" x14ac:dyDescent="0.3">
      <c r="A9">
        <f>'Indicator 6 Data Entry'!A11</f>
        <v>0</v>
      </c>
      <c r="B9" s="82">
        <f>'Indicator 6 Data Entry'!B11</f>
        <v>0</v>
      </c>
      <c r="C9" s="82">
        <f>'Indicator 6 Data Entry'!G11</f>
        <v>0</v>
      </c>
    </row>
    <row r="10" spans="1:7" x14ac:dyDescent="0.3">
      <c r="A10">
        <f>'Indicator 6 Data Entry'!A12</f>
        <v>0</v>
      </c>
      <c r="B10" s="82">
        <f>'Indicator 6 Data Entry'!B12</f>
        <v>0</v>
      </c>
      <c r="C10" s="82">
        <f>'Indicator 6 Data Entry'!G12</f>
        <v>0</v>
      </c>
    </row>
    <row r="11" spans="1:7" x14ac:dyDescent="0.3"/>
    <row r="12" spans="1:7" x14ac:dyDescent="0.3">
      <c r="A12" s="8" t="s">
        <v>67</v>
      </c>
      <c r="B12" s="83"/>
      <c r="C12" s="59"/>
      <c r="D12" s="47" t="s">
        <v>32</v>
      </c>
      <c r="E12" s="47"/>
      <c r="F12" s="47"/>
      <c r="G12" s="47"/>
    </row>
    <row r="13" spans="1:7" x14ac:dyDescent="0.3">
      <c r="A13" s="8" t="s">
        <v>24</v>
      </c>
      <c r="B13" s="93">
        <f>'Indicator 6 Data Entry'!B3</f>
        <v>0</v>
      </c>
    </row>
    <row r="14" spans="1:7" x14ac:dyDescent="0.3"/>
    <row r="15" spans="1:7" ht="28.8" x14ac:dyDescent="0.3">
      <c r="A15" s="60" t="s">
        <v>29</v>
      </c>
      <c r="B15" s="58" t="s">
        <v>43</v>
      </c>
    </row>
    <row r="16" spans="1:7" x14ac:dyDescent="0.3">
      <c r="A16" s="13">
        <f>A6</f>
        <v>0</v>
      </c>
      <c r="B16" s="12" t="e">
        <f>C6/B6</f>
        <v>#DIV/0!</v>
      </c>
    </row>
    <row r="17" spans="1:4" x14ac:dyDescent="0.3">
      <c r="A17" s="13">
        <f t="shared" ref="A17:A20" si="0">A7</f>
        <v>0</v>
      </c>
      <c r="B17" s="12" t="e">
        <f>MAX(0,IF(($A$16=$B$13),(B16-$B$12),(($C7/$B7))))</f>
        <v>#DIV/0!</v>
      </c>
    </row>
    <row r="18" spans="1:4" x14ac:dyDescent="0.3">
      <c r="A18" s="13">
        <f t="shared" si="0"/>
        <v>0</v>
      </c>
      <c r="B18" s="12" t="e">
        <f>MAX(0,IF(OR($A$16=$B$13,$A$17=$B$13),(B17-$B$12),(($C8)/$B8)))</f>
        <v>#DIV/0!</v>
      </c>
      <c r="D18" s="42" t="s">
        <v>14</v>
      </c>
    </row>
    <row r="19" spans="1:4" x14ac:dyDescent="0.3">
      <c r="A19" s="13">
        <f t="shared" si="0"/>
        <v>0</v>
      </c>
      <c r="B19" s="12" t="e">
        <f>MAX(0,IF(OR($A$16=$B$13,$A$17=$B$13,$A$18=$B$13),(B18-$B$12),(($C9/$B9))))</f>
        <v>#DIV/0!</v>
      </c>
    </row>
    <row r="20" spans="1:4" x14ac:dyDescent="0.3">
      <c r="A20" s="13">
        <f t="shared" si="0"/>
        <v>0</v>
      </c>
      <c r="B20" s="12" t="e">
        <f>MAX(0,IF(OR($A$16=$B$13,$A$17=$B$13,$A$18=$B$13,$A$19=$B$13),(B19-$B$12),(($C10/$B10))))</f>
        <v>#DIV/0!</v>
      </c>
    </row>
    <row r="21" spans="1:4" x14ac:dyDescent="0.3">
      <c r="A21" s="13">
        <f>'Indicator 6 Data Entry'!A18</f>
        <v>0</v>
      </c>
      <c r="B21" s="12" t="e">
        <f>MAX(0,(B20-B$12))</f>
        <v>#DIV/0!</v>
      </c>
    </row>
    <row r="22" spans="1:4" x14ac:dyDescent="0.3">
      <c r="A22" s="13">
        <f>'Indicator 6 Data Entry'!A19</f>
        <v>0</v>
      </c>
      <c r="B22" s="12" t="e">
        <f>MAX(0,(B21-B$12))</f>
        <v>#DIV/0!</v>
      </c>
    </row>
    <row r="23" spans="1:4" x14ac:dyDescent="0.3">
      <c r="A23" s="13">
        <f>'Indicator 6 Data Entry'!A20</f>
        <v>0</v>
      </c>
      <c r="B23" s="12" t="e">
        <f>MAX(0,(B22-B$12))</f>
        <v>#DIV/0!</v>
      </c>
    </row>
    <row r="24" spans="1:4" x14ac:dyDescent="0.3">
      <c r="A24" s="13">
        <f>'Indicator 6 Data Entry'!A21</f>
        <v>0</v>
      </c>
      <c r="B24" s="12" t="e">
        <f>MAX(0,(B23-B$12))</f>
        <v>#DIV/0!</v>
      </c>
    </row>
    <row r="25" spans="1:4" x14ac:dyDescent="0.3">
      <c r="A25" s="13">
        <f>'Indicator 6 Data Entry'!A22</f>
        <v>0</v>
      </c>
      <c r="B25" s="12" t="e">
        <f>MAX(0,(B24-B$12))</f>
        <v>#DIV/0!</v>
      </c>
    </row>
    <row r="26" spans="1:4" x14ac:dyDescent="0.3"/>
    <row r="27" spans="1:4" x14ac:dyDescent="0.3"/>
    <row r="28" spans="1:4" x14ac:dyDescent="0.3"/>
    <row r="29" spans="1:4" x14ac:dyDescent="0.3"/>
    <row r="30" spans="1:4" x14ac:dyDescent="0.3"/>
    <row r="31" spans="1:4" x14ac:dyDescent="0.3"/>
    <row r="32" spans="1:4" x14ac:dyDescent="0.3"/>
    <row r="33" spans="5:5" x14ac:dyDescent="0.3"/>
    <row r="34" spans="5:5" x14ac:dyDescent="0.3">
      <c r="E34" s="8" t="s">
        <v>15</v>
      </c>
    </row>
    <row r="35" spans="5:5" x14ac:dyDescent="0.3">
      <c r="E35" s="45" t="s">
        <v>16</v>
      </c>
    </row>
    <row r="36" spans="5:5" x14ac:dyDescent="0.3">
      <c r="E36" s="45" t="s">
        <v>17</v>
      </c>
    </row>
    <row r="37" spans="5:5" x14ac:dyDescent="0.3">
      <c r="E37" s="45" t="s">
        <v>18</v>
      </c>
    </row>
    <row r="38" spans="5:5" x14ac:dyDescent="0.3">
      <c r="E38" s="45" t="s">
        <v>19</v>
      </c>
    </row>
    <row r="39" spans="5:5" x14ac:dyDescent="0.3">
      <c r="E39" s="45" t="s">
        <v>20</v>
      </c>
    </row>
    <row r="40" spans="5:5" x14ac:dyDescent="0.3">
      <c r="E40" s="45" t="s">
        <v>21</v>
      </c>
    </row>
    <row r="41" spans="5:5" x14ac:dyDescent="0.3">
      <c r="E41" s="45" t="s">
        <v>22</v>
      </c>
    </row>
    <row r="42" spans="5:5" x14ac:dyDescent="0.3"/>
    <row r="43" spans="5:5" x14ac:dyDescent="0.3"/>
    <row r="44" spans="5:5" x14ac:dyDescent="0.3"/>
    <row r="45" spans="5:5" x14ac:dyDescent="0.3"/>
    <row r="46" spans="5:5" x14ac:dyDescent="0.3"/>
    <row r="47" spans="5:5" x14ac:dyDescent="0.3"/>
    <row r="48" spans="5:5" x14ac:dyDescent="0.3"/>
    <row r="49" x14ac:dyDescent="0.3"/>
  </sheetData>
  <sheetProtection algorithmName="SHA-512" hashValue="36//ePOz/yHGMMJu6TRhuehJQN1m6Z8N/Xg4TI93aCAzFnCn3ztw7DXvv06EUcROeRF0Ny129v9YxjmFuIaPyA==" saltValue="7RQe4JOLdfluPMs24Glzuw==" spinCount="100000" sheet="1" scenarios="1"/>
  <conditionalFormatting sqref="A16:A25">
    <cfRule type="expression" dxfId="80" priority="2">
      <formula>A16=$B$13</formula>
    </cfRule>
  </conditionalFormatting>
  <conditionalFormatting sqref="B16:B25">
    <cfRule type="expression" dxfId="79" priority="1">
      <formula>A16=$B$13</formula>
    </cfRule>
  </conditionalFormatting>
  <pageMargins left="0.7" right="0.7" top="0.75" bottom="0.75" header="0.3" footer="0.3"/>
  <pageSetup orientation="portrait" r:id="rId1"/>
  <drawing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579B"/>
  </sheetPr>
  <dimension ref="A1:J49"/>
  <sheetViews>
    <sheetView showGridLines="0" workbookViewId="0"/>
  </sheetViews>
  <sheetFormatPr defaultColWidth="0" defaultRowHeight="14.4" zeroHeight="1" x14ac:dyDescent="0.3"/>
  <cols>
    <col min="1" max="1" width="38.44140625" customWidth="1"/>
    <col min="2" max="2" width="25.5546875" customWidth="1"/>
    <col min="3" max="3" width="28" customWidth="1"/>
    <col min="4" max="4" width="14.5546875" bestFit="1" customWidth="1"/>
    <col min="5" max="5" width="15.44140625" customWidth="1"/>
    <col min="6" max="7" width="25.5546875" customWidth="1"/>
    <col min="8" max="10" width="9.33203125" customWidth="1"/>
    <col min="11" max="16384" width="9.33203125" hidden="1"/>
  </cols>
  <sheetData>
    <row r="1" spans="1:5" ht="54" customHeight="1" x14ac:dyDescent="0.3">
      <c r="B1" s="81" t="s">
        <v>112</v>
      </c>
      <c r="C1" s="4"/>
      <c r="D1" s="4"/>
      <c r="E1" s="40"/>
    </row>
    <row r="2" spans="1:5" x14ac:dyDescent="0.3">
      <c r="A2" s="6"/>
      <c r="B2" s="2"/>
      <c r="C2" s="2"/>
      <c r="D2" s="2"/>
      <c r="E2" s="2"/>
    </row>
    <row r="3" spans="1:5" x14ac:dyDescent="0.3">
      <c r="A3" s="8" t="s">
        <v>36</v>
      </c>
      <c r="B3" t="str">
        <f>'Indicator 6 Data Entry'!B4</f>
        <v>All children with IEPs, ages 3 through 5 (preschool)</v>
      </c>
      <c r="C3" s="2"/>
      <c r="D3" s="2"/>
      <c r="E3" s="2"/>
    </row>
    <row r="4" spans="1:5" x14ac:dyDescent="0.3">
      <c r="A4" s="6"/>
      <c r="B4" s="2"/>
      <c r="C4" s="2"/>
      <c r="D4" s="2"/>
      <c r="E4" s="2"/>
    </row>
    <row r="5" spans="1:5" ht="57.6" x14ac:dyDescent="0.3">
      <c r="A5" s="68" t="s">
        <v>29</v>
      </c>
      <c r="B5" s="64" t="s">
        <v>38</v>
      </c>
      <c r="C5" s="64" t="s">
        <v>89</v>
      </c>
    </row>
    <row r="6" spans="1:5" x14ac:dyDescent="0.3">
      <c r="A6">
        <f>'Indicator 6 Data Entry'!A8</f>
        <v>0</v>
      </c>
      <c r="B6" s="82">
        <f>'Indicator 6 Data Entry'!B8</f>
        <v>0</v>
      </c>
      <c r="C6" s="82">
        <f>'Indicator 6 Data Entry'!G8</f>
        <v>0</v>
      </c>
    </row>
    <row r="7" spans="1:5" x14ac:dyDescent="0.3">
      <c r="A7">
        <f>'Indicator 6 Data Entry'!A9</f>
        <v>0</v>
      </c>
      <c r="B7" s="82">
        <f>'Indicator 6 Data Entry'!B9</f>
        <v>0</v>
      </c>
      <c r="C7" s="82">
        <f>'Indicator 6 Data Entry'!G9</f>
        <v>0</v>
      </c>
    </row>
    <row r="8" spans="1:5" x14ac:dyDescent="0.3">
      <c r="A8">
        <f>'Indicator 6 Data Entry'!A10</f>
        <v>0</v>
      </c>
      <c r="B8" s="82">
        <f>'Indicator 6 Data Entry'!B10</f>
        <v>0</v>
      </c>
      <c r="C8" s="82">
        <f>'Indicator 6 Data Entry'!G10</f>
        <v>0</v>
      </c>
    </row>
    <row r="9" spans="1:5" x14ac:dyDescent="0.3">
      <c r="A9">
        <f>'Indicator 6 Data Entry'!A11</f>
        <v>0</v>
      </c>
      <c r="B9" s="82">
        <f>'Indicator 6 Data Entry'!B11</f>
        <v>0</v>
      </c>
      <c r="C9" s="82">
        <f>'Indicator 6 Data Entry'!G11</f>
        <v>0</v>
      </c>
    </row>
    <row r="10" spans="1:5" x14ac:dyDescent="0.3">
      <c r="A10">
        <f>'Indicator 6 Data Entry'!A12</f>
        <v>0</v>
      </c>
      <c r="B10" s="82">
        <f>'Indicator 6 Data Entry'!B12</f>
        <v>0</v>
      </c>
      <c r="C10" s="82">
        <f>'Indicator 6 Data Entry'!G12</f>
        <v>0</v>
      </c>
    </row>
    <row r="11" spans="1:5" x14ac:dyDescent="0.3"/>
    <row r="12" spans="1:5" x14ac:dyDescent="0.3">
      <c r="A12" s="8" t="s">
        <v>24</v>
      </c>
      <c r="B12" s="93">
        <f>'Indicator 6 Data Entry'!B3</f>
        <v>0</v>
      </c>
      <c r="D12" s="99" t="str">
        <f>IF(OR(B12=A6,B12=A7),"Note: This method is not valid for the selected baseline year.","")</f>
        <v>Note: This method is not valid for the selected baseline year.</v>
      </c>
    </row>
    <row r="13" spans="1:5" x14ac:dyDescent="0.3"/>
    <row r="14" spans="1:5" ht="28.8" x14ac:dyDescent="0.3">
      <c r="A14" s="9" t="s">
        <v>29</v>
      </c>
      <c r="B14" s="43" t="s">
        <v>43</v>
      </c>
      <c r="C14" s="43" t="s">
        <v>31</v>
      </c>
      <c r="D14" s="44" t="s">
        <v>30</v>
      </c>
    </row>
    <row r="15" spans="1:5" x14ac:dyDescent="0.3">
      <c r="A15" s="11">
        <f>A6</f>
        <v>0</v>
      </c>
      <c r="B15" s="92" t="str">
        <f>IF(OR(B12=A6,B12=A7),"",C6/B6)</f>
        <v/>
      </c>
      <c r="C15" s="94" t="str">
        <f>IF(OR(B12=A6,B12=A7),"","N/A")</f>
        <v/>
      </c>
      <c r="D15" s="95"/>
    </row>
    <row r="16" spans="1:5" x14ac:dyDescent="0.3">
      <c r="A16" s="11">
        <f t="shared" ref="A16:A19" si="0">A7</f>
        <v>0</v>
      </c>
      <c r="B16" s="92" t="str">
        <f>IF(OR(B12=A6,B12=A7),"",C7/B7)</f>
        <v/>
      </c>
      <c r="C16" s="96" t="str">
        <f>IF(OR(B12=A6,B12=A7),"",B16-B15)</f>
        <v/>
      </c>
      <c r="D16" s="95"/>
    </row>
    <row r="17" spans="1:6" x14ac:dyDescent="0.3">
      <c r="A17" s="11">
        <f t="shared" si="0"/>
        <v>0</v>
      </c>
      <c r="B17" s="97" t="str">
        <f>IF(OR(B12=A6,B12=A7),"",C8/B8)</f>
        <v/>
      </c>
      <c r="C17" s="97" t="str">
        <f>IF(OR(B12=A6,B12=A7),"",B17-B16)</f>
        <v/>
      </c>
      <c r="D17" s="97" t="str">
        <f>IF(OR(B12=A6,B12=A7),"",IF(A17=B$12,AVERAGE(C$16:C17),""))</f>
        <v/>
      </c>
    </row>
    <row r="18" spans="1:6" x14ac:dyDescent="0.3">
      <c r="A18" s="11">
        <f t="shared" si="0"/>
        <v>0</v>
      </c>
      <c r="B18" s="98" t="str">
        <f>IF(OR(B12=A6,B12=A7),"",MAX(0,IF(A$17=B$12,(B17+D$17),C9/B9)))</f>
        <v/>
      </c>
      <c r="C18" s="98" t="str">
        <f>IF(OR(B12=A6,B12=A7),"",IF(A$17=B$12,"",B18-B17))</f>
        <v/>
      </c>
      <c r="D18" s="97" t="str">
        <f>IF(OR(B12=A6,B12=A7),"",IF(A18=B$12,AVERAGE(C$16:C18),""))</f>
        <v/>
      </c>
      <c r="F18" s="42" t="s">
        <v>14</v>
      </c>
    </row>
    <row r="19" spans="1:6" x14ac:dyDescent="0.3">
      <c r="A19" s="11">
        <f t="shared" si="0"/>
        <v>0</v>
      </c>
      <c r="B19" s="98" t="str">
        <f>IF(OR(B12=A6,B12=A7),"",MAX(0,IF(A$17=B$12,(B18+D$17),IF(A$18=B$12,(B18+D$18),C10/B10))))</f>
        <v/>
      </c>
      <c r="C19" s="98" t="str">
        <f>IF(OR(B12=A6,B12=A7),"",IF(OR(A$17=B$12,A$18=B$12),"",B19-B18))</f>
        <v/>
      </c>
      <c r="D19" s="98" t="str">
        <f>IF(OR(B12=A6,B12=A7),"",IF(A19=B$12,AVERAGE(C$16:C19),""))</f>
        <v/>
      </c>
    </row>
    <row r="20" spans="1:6" x14ac:dyDescent="0.3">
      <c r="A20" s="13">
        <f>'Indicator 6 Data Entry'!A18</f>
        <v>0</v>
      </c>
      <c r="B20" s="98" t="str">
        <f>IF(OR(B12=A6,B12=A7),"",MAX(0,IF(A$17=B$12,(B19+D$17),IF(A$18=B$12,(B19+D$18),IF(A$19=B$12,(B19+D$19),"")))))</f>
        <v/>
      </c>
      <c r="C20" s="98"/>
      <c r="D20" s="98"/>
    </row>
    <row r="21" spans="1:6" x14ac:dyDescent="0.3">
      <c r="A21" s="13">
        <f>'Indicator 6 Data Entry'!A19</f>
        <v>0</v>
      </c>
      <c r="B21" s="98" t="str">
        <f>IF(OR(B12=A6,B12=A7),"",MAX(0,IF(A$17=B$12,(B20+D$17),IF(A$18=B$12,(B20+D$18),IF(A$19=B$12,(B20+D$19),"")))))</f>
        <v/>
      </c>
      <c r="C21" s="98"/>
      <c r="D21" s="98"/>
    </row>
    <row r="22" spans="1:6" x14ac:dyDescent="0.3">
      <c r="A22" s="13">
        <f>'Indicator 6 Data Entry'!A20</f>
        <v>0</v>
      </c>
      <c r="B22" s="98" t="str">
        <f>IF(OR(B12=A6,B12=A7),"",MAX(0,IF(A$17=B$12,(B21+D$17),IF(A$18=B$12,(B21+D$18),IF(A$19=B$12,(B21+D$19),"")))))</f>
        <v/>
      </c>
      <c r="C22" s="98"/>
      <c r="D22" s="98"/>
    </row>
    <row r="23" spans="1:6" x14ac:dyDescent="0.3">
      <c r="A23" s="13">
        <f>'Indicator 6 Data Entry'!A21</f>
        <v>0</v>
      </c>
      <c r="B23" s="98" t="str">
        <f>IF(OR(B12=A6,B12=A7),"",MAX(0,IF(A$17=B$12,(B22+D$17),IF(A$18=B$12,(B22+D$18),IF(A$19=B$12,(B22+D$19),"")))))</f>
        <v/>
      </c>
      <c r="C23" s="98"/>
      <c r="D23" s="98"/>
    </row>
    <row r="24" spans="1:6" x14ac:dyDescent="0.3">
      <c r="A24" s="13">
        <f>'Indicator 6 Data Entry'!A22</f>
        <v>0</v>
      </c>
      <c r="B24" s="98" t="str">
        <f>IF(OR(B12=A6,B12=A7),"",MAX(0,IF(A$17=B$12,(B23+D$17),IF(A$18=B$12,(B23+D$18),IF(A$19=B$12,(B23+D$19),"")))))</f>
        <v/>
      </c>
      <c r="C24" s="98"/>
      <c r="D24" s="98"/>
    </row>
    <row r="25" spans="1:6" x14ac:dyDescent="0.3"/>
    <row r="26" spans="1:6" x14ac:dyDescent="0.3"/>
    <row r="27" spans="1:6" x14ac:dyDescent="0.3"/>
    <row r="28" spans="1:6" x14ac:dyDescent="0.3"/>
    <row r="29" spans="1:6" x14ac:dyDescent="0.3"/>
    <row r="30" spans="1:6" x14ac:dyDescent="0.3"/>
    <row r="31" spans="1:6" x14ac:dyDescent="0.3"/>
    <row r="32" spans="1:6" x14ac:dyDescent="0.3"/>
    <row r="33" spans="6:6" x14ac:dyDescent="0.3">
      <c r="F33" s="8" t="s">
        <v>15</v>
      </c>
    </row>
    <row r="34" spans="6:6" x14ac:dyDescent="0.3">
      <c r="F34" s="45" t="s">
        <v>16</v>
      </c>
    </row>
    <row r="35" spans="6:6" x14ac:dyDescent="0.3">
      <c r="F35" s="45" t="s">
        <v>17</v>
      </c>
    </row>
    <row r="36" spans="6:6" x14ac:dyDescent="0.3">
      <c r="F36" s="45" t="s">
        <v>18</v>
      </c>
    </row>
    <row r="37" spans="6:6" x14ac:dyDescent="0.3">
      <c r="F37" s="45" t="s">
        <v>19</v>
      </c>
    </row>
    <row r="38" spans="6:6" x14ac:dyDescent="0.3">
      <c r="F38" s="45" t="s">
        <v>20</v>
      </c>
    </row>
    <row r="39" spans="6:6" x14ac:dyDescent="0.3">
      <c r="F39" s="45" t="s">
        <v>21</v>
      </c>
    </row>
    <row r="40" spans="6:6" x14ac:dyDescent="0.3">
      <c r="F40" s="45" t="s">
        <v>22</v>
      </c>
    </row>
    <row r="41" spans="6:6" x14ac:dyDescent="0.3"/>
    <row r="42" spans="6:6" x14ac:dyDescent="0.3"/>
    <row r="43" spans="6:6" x14ac:dyDescent="0.3"/>
    <row r="44" spans="6:6" x14ac:dyDescent="0.3"/>
    <row r="45" spans="6:6" x14ac:dyDescent="0.3"/>
    <row r="46" spans="6:6" x14ac:dyDescent="0.3"/>
    <row r="47" spans="6:6" x14ac:dyDescent="0.3"/>
    <row r="48" spans="6:6" x14ac:dyDescent="0.3"/>
    <row r="49" x14ac:dyDescent="0.3"/>
  </sheetData>
  <sheetProtection algorithmName="SHA-512" hashValue="Vut4J8giaDy0w4WqmvM3okEzr7+MJMRJEm7bTYAJ3jZURy1C5++s0G/anVlNwpQ57yOPBu3ovg57RoZ47PPPPA==" saltValue="x0WKO+N7GzKBV4JuLiX9BA==" spinCount="100000" sheet="1" scenarios="1"/>
  <conditionalFormatting sqref="B20:D24 A15:D19">
    <cfRule type="expression" dxfId="66" priority="4">
      <formula>$A15=$B$12</formula>
    </cfRule>
  </conditionalFormatting>
  <conditionalFormatting sqref="A20:A24">
    <cfRule type="expression" dxfId="65" priority="3">
      <formula>A20=$B$14</formula>
    </cfRule>
  </conditionalFormatting>
  <conditionalFormatting sqref="A15:D24">
    <cfRule type="expression" dxfId="64" priority="1">
      <formula>$B$12=$A$7</formula>
    </cfRule>
    <cfRule type="expression" dxfId="63" priority="2">
      <formula>$B$12=$A$6</formula>
    </cfRule>
  </conditionalFormatting>
  <pageMargins left="0.7" right="0.7" top="0.75" bottom="0.75" header="0.3" footer="0.3"/>
  <pageSetup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5A64"/>
  </sheetPr>
  <dimension ref="A1:E44"/>
  <sheetViews>
    <sheetView showGridLines="0" workbookViewId="0"/>
  </sheetViews>
  <sheetFormatPr defaultColWidth="0" defaultRowHeight="14.4" zeroHeight="1" x14ac:dyDescent="0.3"/>
  <cols>
    <col min="1" max="1" width="35.5546875" customWidth="1"/>
    <col min="2" max="2" width="67.5546875" customWidth="1"/>
    <col min="3" max="3" width="9.33203125" customWidth="1"/>
    <col min="4" max="5" width="0" hidden="1" customWidth="1"/>
    <col min="6" max="16384" width="9.33203125" hidden="1"/>
  </cols>
  <sheetData>
    <row r="1" spans="1:2" ht="52.5" customHeight="1" x14ac:dyDescent="0.3">
      <c r="B1" s="5" t="s">
        <v>3</v>
      </c>
    </row>
    <row r="2" spans="1:2" ht="30" customHeight="1" x14ac:dyDescent="0.3">
      <c r="A2" t="s">
        <v>2</v>
      </c>
    </row>
    <row r="3" spans="1:2" x14ac:dyDescent="0.3"/>
    <row r="4" spans="1:2" x14ac:dyDescent="0.3">
      <c r="A4" s="8" t="s">
        <v>0</v>
      </c>
      <c r="B4" s="8" t="s">
        <v>1</v>
      </c>
    </row>
    <row r="5" spans="1:2" ht="28.8" x14ac:dyDescent="0.3">
      <c r="A5" s="49" t="s">
        <v>45</v>
      </c>
      <c r="B5" s="1" t="s">
        <v>72</v>
      </c>
    </row>
    <row r="6" spans="1:2" x14ac:dyDescent="0.3">
      <c r="A6" s="45"/>
    </row>
    <row r="7" spans="1:2" ht="28.8" x14ac:dyDescent="0.3">
      <c r="A7" s="49" t="s">
        <v>46</v>
      </c>
      <c r="B7" s="1" t="s">
        <v>74</v>
      </c>
    </row>
    <row r="8" spans="1:2" x14ac:dyDescent="0.3">
      <c r="A8" s="45"/>
    </row>
    <row r="9" spans="1:2" ht="115.2" x14ac:dyDescent="0.3">
      <c r="A9" s="49" t="s">
        <v>47</v>
      </c>
      <c r="B9" s="1" t="s">
        <v>90</v>
      </c>
    </row>
    <row r="10" spans="1:2" x14ac:dyDescent="0.3">
      <c r="A10" s="45"/>
    </row>
    <row r="11" spans="1:2" ht="72" x14ac:dyDescent="0.3">
      <c r="A11" s="49" t="s">
        <v>48</v>
      </c>
      <c r="B11" s="1" t="s">
        <v>25</v>
      </c>
    </row>
    <row r="12" spans="1:2" x14ac:dyDescent="0.3">
      <c r="A12" s="45"/>
    </row>
    <row r="13" spans="1:2" ht="72" x14ac:dyDescent="0.3">
      <c r="A13" s="49" t="s">
        <v>49</v>
      </c>
      <c r="B13" s="1" t="s">
        <v>75</v>
      </c>
    </row>
    <row r="14" spans="1:2" x14ac:dyDescent="0.3">
      <c r="A14" s="45"/>
    </row>
    <row r="15" spans="1:2" ht="72" x14ac:dyDescent="0.3">
      <c r="A15" s="49" t="s">
        <v>50</v>
      </c>
      <c r="B15" s="1" t="s">
        <v>28</v>
      </c>
    </row>
    <row r="16" spans="1:2" x14ac:dyDescent="0.3">
      <c r="A16" s="45"/>
    </row>
    <row r="17" spans="1:5" ht="100.8" x14ac:dyDescent="0.3">
      <c r="A17" s="49" t="s">
        <v>51</v>
      </c>
      <c r="B17" s="1" t="s">
        <v>121</v>
      </c>
    </row>
    <row r="18" spans="1:5" x14ac:dyDescent="0.3">
      <c r="A18" s="49"/>
      <c r="B18" s="1"/>
    </row>
    <row r="19" spans="1:5" x14ac:dyDescent="0.3">
      <c r="A19" s="50" t="s">
        <v>52</v>
      </c>
      <c r="B19" s="1" t="s">
        <v>26</v>
      </c>
    </row>
    <row r="20" spans="1:5" x14ac:dyDescent="0.3">
      <c r="A20" s="45"/>
      <c r="B20" s="1"/>
      <c r="E20" s="1"/>
    </row>
    <row r="21" spans="1:5" ht="86.4" x14ac:dyDescent="0.3">
      <c r="A21" s="49" t="s">
        <v>53</v>
      </c>
      <c r="B21" s="18" t="s">
        <v>76</v>
      </c>
    </row>
    <row r="22" spans="1:5" x14ac:dyDescent="0.3">
      <c r="A22" s="45"/>
    </row>
    <row r="23" spans="1:5" ht="72" x14ac:dyDescent="0.3">
      <c r="A23" s="49" t="s">
        <v>54</v>
      </c>
      <c r="B23" s="1" t="s">
        <v>27</v>
      </c>
    </row>
    <row r="24" spans="1:5" x14ac:dyDescent="0.3">
      <c r="A24" s="45"/>
    </row>
    <row r="25" spans="1:5" ht="86.4" x14ac:dyDescent="0.3">
      <c r="A25" s="49" t="s">
        <v>55</v>
      </c>
      <c r="B25" s="1" t="s">
        <v>77</v>
      </c>
    </row>
    <row r="26" spans="1:5" x14ac:dyDescent="0.3">
      <c r="A26" s="45"/>
    </row>
    <row r="27" spans="1:5" ht="72" x14ac:dyDescent="0.3">
      <c r="A27" s="49" t="s">
        <v>56</v>
      </c>
      <c r="B27" s="1" t="s">
        <v>28</v>
      </c>
    </row>
    <row r="28" spans="1:5" x14ac:dyDescent="0.3">
      <c r="A28" s="45"/>
    </row>
    <row r="29" spans="1:5" ht="100.8" x14ac:dyDescent="0.3">
      <c r="A29" s="49" t="s">
        <v>57</v>
      </c>
      <c r="B29" s="1" t="s">
        <v>121</v>
      </c>
    </row>
    <row r="30" spans="1:5" x14ac:dyDescent="0.3">
      <c r="A30" s="49"/>
      <c r="B30" s="1"/>
    </row>
    <row r="31" spans="1:5" x14ac:dyDescent="0.3">
      <c r="A31" s="50" t="s">
        <v>58</v>
      </c>
      <c r="B31" s="1" t="s">
        <v>26</v>
      </c>
    </row>
    <row r="32" spans="1:5" x14ac:dyDescent="0.3">
      <c r="A32" s="50"/>
      <c r="B32" s="1"/>
    </row>
    <row r="33" spans="1:2" ht="86.4" x14ac:dyDescent="0.3">
      <c r="A33" s="49" t="s">
        <v>59</v>
      </c>
      <c r="B33" s="18" t="s">
        <v>78</v>
      </c>
    </row>
    <row r="34" spans="1:2" x14ac:dyDescent="0.3">
      <c r="A34" s="45"/>
    </row>
    <row r="35" spans="1:2" ht="72" x14ac:dyDescent="0.3">
      <c r="A35" s="49" t="s">
        <v>60</v>
      </c>
      <c r="B35" s="1" t="s">
        <v>27</v>
      </c>
    </row>
    <row r="36" spans="1:2" x14ac:dyDescent="0.3">
      <c r="A36" s="45"/>
    </row>
    <row r="37" spans="1:2" ht="86.4" x14ac:dyDescent="0.3">
      <c r="A37" s="49" t="s">
        <v>61</v>
      </c>
      <c r="B37" s="1" t="s">
        <v>77</v>
      </c>
    </row>
    <row r="38" spans="1:2" x14ac:dyDescent="0.3">
      <c r="A38" s="45"/>
    </row>
    <row r="39" spans="1:2" ht="72" x14ac:dyDescent="0.3">
      <c r="A39" s="49" t="s">
        <v>62</v>
      </c>
      <c r="B39" s="1" t="s">
        <v>28</v>
      </c>
    </row>
    <row r="40" spans="1:2" x14ac:dyDescent="0.3">
      <c r="A40" s="45"/>
    </row>
    <row r="41" spans="1:2" ht="100.8" x14ac:dyDescent="0.3">
      <c r="A41" s="49" t="s">
        <v>63</v>
      </c>
      <c r="B41" s="1" t="s">
        <v>121</v>
      </c>
    </row>
    <row r="42" spans="1:2" x14ac:dyDescent="0.3">
      <c r="A42" s="45"/>
    </row>
    <row r="43" spans="1:2" x14ac:dyDescent="0.3">
      <c r="A43" s="50" t="s">
        <v>64</v>
      </c>
      <c r="B43" s="1" t="s">
        <v>26</v>
      </c>
    </row>
    <row r="44" spans="1:2" x14ac:dyDescent="0.3"/>
  </sheetData>
  <sheetProtection algorithmName="SHA-512" hashValue="pwN1s6YqOfZ/hE+lAyIwMVxfHEsmKhCuwZS3eLwav8tCGO9F/3kmta+JqF05bcs2mIXaCt7NdkXxjkYc73SVqA==" saltValue="+osRyyZXIDtnp1ergeioSg==" spinCount="100000" sheet="1" scenarios="1"/>
  <hyperlinks>
    <hyperlink ref="A5" location="'Indicator 6 Data Entry'!A1" display="Indicator 6 Data Entry"/>
    <hyperlink ref="A7" location="'Indicator 6 Calculations'!A1" display="Indicator 6 Calculations"/>
    <hyperlink ref="A9" location="'Indicator 6A Predicting Trend'!A1" display="Indicator 6A Predicting Trend"/>
    <hyperlink ref="A11" location="'Ind. 6A Fixed Percent Increase'!A1" display="Ind. 6A Fixed Percent Increase"/>
    <hyperlink ref="A13" location="'Indicator 6A Average Increase'!A1" display="Indicator 6A Average Increase"/>
    <hyperlink ref="A15" location="'Ind. 6A Start With the End Goal'!A1" display="Ind. 6A Start With the End Goal"/>
    <hyperlink ref="A17" location="'Indicator 6A Accelerated Growth'!A1" display="Indicator 6A Accelerated Growth"/>
    <hyperlink ref="A21" location="'Indicator 6B Predicting Trend'!A1" display="Indicator 6B Predicting Trend"/>
    <hyperlink ref="A23" location="'Ind. 6B Fixed Percent Decrease'!A1" display="Ind. 6B Fixed Percent Decrease"/>
    <hyperlink ref="A25" location="'Indicator 6B Average Decrease'!A1" display="Indicator 6B Average Decrease"/>
    <hyperlink ref="A27" location="'Ind. 6B Start With the End Goal'!A1" display="Ind. 6B Start With the End Goal"/>
    <hyperlink ref="A29" location="'Indicator 6B Accelerated Growth'!A1" display="Indicator 6B Accelerated Growth"/>
    <hyperlink ref="A33" location="'Indicator 6C Predicting Trend'!A1" display="Indicator 6C Predicting Trend"/>
    <hyperlink ref="A35" location="'Ind. 6C Fixed Percent Decrease'!A1" display="Ind. 6C Fixed Percent Decrease"/>
    <hyperlink ref="A37" location="'Indicator 6C Average Decrease'!A1" display="Indicator 6C Average Decrease"/>
    <hyperlink ref="A39" location="'Ind. 6C Start With the End Goal'!A1" display="Ind. 6C Start With the End Goal"/>
    <hyperlink ref="A41" location="'Indicator 6C Accelerated Growth'!A1" display="Indicator 6C Accelerated Growth"/>
    <hyperlink ref="A19" location="'Indicator 6A Summary'!A1" display="Indicator 6A Summary"/>
    <hyperlink ref="A31" location="'Indicator 6B Summary'!A1" display="Indicator 6B Summary"/>
    <hyperlink ref="A43" location="'Indicator 6C Summary'!A1" display="Indicator 6C Summary"/>
  </hyperlinks>
  <pageMargins left="0.7" right="0.7" top="0.75" bottom="0.75" header="0.3" footer="0.3"/>
  <pageSetup orientation="portrait"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7"/>
  </sheetPr>
  <dimension ref="A1:J50"/>
  <sheetViews>
    <sheetView showGridLines="0" workbookViewId="0">
      <selection activeCell="B12" sqref="B12"/>
    </sheetView>
  </sheetViews>
  <sheetFormatPr defaultColWidth="0" defaultRowHeight="14.4" zeroHeight="1" x14ac:dyDescent="0.3"/>
  <cols>
    <col min="1" max="1" width="38.44140625" customWidth="1"/>
    <col min="2" max="2" width="25.5546875" customWidth="1"/>
    <col min="3" max="3" width="27.44140625" customWidth="1"/>
    <col min="4" max="7" width="25.5546875" customWidth="1"/>
    <col min="8" max="10" width="9.33203125" customWidth="1"/>
    <col min="11" max="16384" width="9.33203125" hidden="1"/>
  </cols>
  <sheetData>
    <row r="1" spans="1:7" ht="54" customHeight="1" x14ac:dyDescent="0.3">
      <c r="B1" s="81" t="s">
        <v>113</v>
      </c>
      <c r="C1" s="4"/>
      <c r="D1" s="38"/>
      <c r="E1" s="40"/>
    </row>
    <row r="2" spans="1:7" x14ac:dyDescent="0.3">
      <c r="A2" s="6"/>
      <c r="B2" s="2"/>
      <c r="C2" s="2"/>
      <c r="D2" s="39"/>
      <c r="E2" s="39"/>
    </row>
    <row r="3" spans="1:7" x14ac:dyDescent="0.3">
      <c r="A3" s="8" t="s">
        <v>36</v>
      </c>
      <c r="B3" t="str">
        <f>'Indicator 6 Data Entry'!B4</f>
        <v>All children with IEPs, ages 3 through 5 (preschool)</v>
      </c>
      <c r="C3" s="2"/>
      <c r="D3" s="39"/>
      <c r="E3" s="39"/>
    </row>
    <row r="4" spans="1:7" x14ac:dyDescent="0.3">
      <c r="A4" s="6"/>
      <c r="B4" s="2"/>
      <c r="C4" s="2"/>
      <c r="D4" s="39"/>
      <c r="E4" s="39"/>
    </row>
    <row r="5" spans="1:7" ht="72" x14ac:dyDescent="0.3">
      <c r="A5" s="68" t="s">
        <v>29</v>
      </c>
      <c r="B5" s="64" t="s">
        <v>38</v>
      </c>
      <c r="C5" s="64" t="s">
        <v>89</v>
      </c>
    </row>
    <row r="6" spans="1:7" x14ac:dyDescent="0.3">
      <c r="A6">
        <f>'Indicator 6 Data Entry'!A8</f>
        <v>0</v>
      </c>
      <c r="B6" s="82">
        <f>'Indicator 6 Data Entry'!B8</f>
        <v>0</v>
      </c>
      <c r="C6" s="82">
        <f>'Indicator 6 Data Entry'!G8</f>
        <v>0</v>
      </c>
    </row>
    <row r="7" spans="1:7" x14ac:dyDescent="0.3">
      <c r="A7">
        <f>'Indicator 6 Data Entry'!A9</f>
        <v>0</v>
      </c>
      <c r="B7" s="82">
        <f>'Indicator 6 Data Entry'!B9</f>
        <v>0</v>
      </c>
      <c r="C7" s="82">
        <f>'Indicator 6 Data Entry'!G9</f>
        <v>0</v>
      </c>
    </row>
    <row r="8" spans="1:7" x14ac:dyDescent="0.3">
      <c r="A8">
        <f>'Indicator 6 Data Entry'!A10</f>
        <v>0</v>
      </c>
      <c r="B8" s="82">
        <f>'Indicator 6 Data Entry'!B10</f>
        <v>0</v>
      </c>
      <c r="C8" s="82">
        <f>'Indicator 6 Data Entry'!G10</f>
        <v>0</v>
      </c>
    </row>
    <row r="9" spans="1:7" x14ac:dyDescent="0.3">
      <c r="A9">
        <f>'Indicator 6 Data Entry'!A11</f>
        <v>0</v>
      </c>
      <c r="B9" s="82">
        <f>'Indicator 6 Data Entry'!B11</f>
        <v>0</v>
      </c>
      <c r="C9" s="82">
        <f>'Indicator 6 Data Entry'!G11</f>
        <v>0</v>
      </c>
    </row>
    <row r="10" spans="1:7" x14ac:dyDescent="0.3">
      <c r="A10">
        <f>'Indicator 6 Data Entry'!A12</f>
        <v>0</v>
      </c>
      <c r="B10" s="82">
        <f>'Indicator 6 Data Entry'!B12</f>
        <v>0</v>
      </c>
      <c r="C10" s="82">
        <f>'Indicator 6 Data Entry'!G12</f>
        <v>0</v>
      </c>
    </row>
    <row r="11" spans="1:7" x14ac:dyDescent="0.3"/>
    <row r="12" spans="1:7" x14ac:dyDescent="0.3">
      <c r="A12" s="8" t="str">
        <f>CONCATENATE("Enter a goal for ",'Indicator 6 Data Entry'!A22,":")</f>
        <v>Enter a goal for :</v>
      </c>
      <c r="B12" s="83"/>
      <c r="C12" s="59"/>
      <c r="D12" s="47" t="s">
        <v>32</v>
      </c>
      <c r="E12" s="47"/>
      <c r="F12" s="47"/>
      <c r="G12" s="47"/>
    </row>
    <row r="13" spans="1:7" x14ac:dyDescent="0.3">
      <c r="A13" s="8" t="s">
        <v>24</v>
      </c>
      <c r="B13" s="93">
        <f>'Indicator 6 Data Entry'!B3</f>
        <v>0</v>
      </c>
    </row>
    <row r="14" spans="1:7" x14ac:dyDescent="0.3"/>
    <row r="15" spans="1:7" ht="28.8" x14ac:dyDescent="0.3">
      <c r="A15" s="75" t="s">
        <v>29</v>
      </c>
      <c r="B15" s="77" t="s">
        <v>43</v>
      </c>
    </row>
    <row r="16" spans="1:7" x14ac:dyDescent="0.3">
      <c r="A16" s="11">
        <f>A6</f>
        <v>0</v>
      </c>
      <c r="B16" s="92" t="e">
        <f>$C6/$B6</f>
        <v>#DIV/0!</v>
      </c>
    </row>
    <row r="17" spans="1:4" x14ac:dyDescent="0.3">
      <c r="A17" s="11">
        <f>A7</f>
        <v>0</v>
      </c>
      <c r="B17" s="92" t="e">
        <f>IF($A$16=$B$13,(B16+((B$12-B$16)/9)),($C7/$B7))</f>
        <v>#DIV/0!</v>
      </c>
    </row>
    <row r="18" spans="1:4" x14ac:dyDescent="0.3">
      <c r="A18" s="11">
        <f>A8</f>
        <v>0</v>
      </c>
      <c r="B18" s="97" t="e">
        <f>IF($A$16=$B$13,(B17+((B$12-B$16)/9)),IF($A$17=$B$13,(B17+((B$12-B$17)/8)),($C8/$B8)))</f>
        <v>#DIV/0!</v>
      </c>
      <c r="D18" s="42" t="s">
        <v>14</v>
      </c>
    </row>
    <row r="19" spans="1:4" x14ac:dyDescent="0.3">
      <c r="A19" s="11">
        <f>A9</f>
        <v>0</v>
      </c>
      <c r="B19" s="98" t="e">
        <f>IF($A$16=$B$13,(B18+((B$12-B$16)/9)),IF($A$17=$B$13,(B18+((B$12-B$17)/8)),IF($A$18=$B$13,(B18+((B$12-B$18)/7)),($C9/$B9))))</f>
        <v>#DIV/0!</v>
      </c>
    </row>
    <row r="20" spans="1:4" x14ac:dyDescent="0.3">
      <c r="A20" s="11">
        <f>A10</f>
        <v>0</v>
      </c>
      <c r="B20" s="98" t="e">
        <f>IF($A$16=$B$13,(B19+((B$12-B$16)/9)),IF($A$17=$B$13,(B19+((B$12-B$17)/8)),IF($A$18=$B$13,(B19+((B$12-B$18)/7)),IF($A$19=$B$13,(B19+((B$12-B$19)/6)),($C10/$B10)))))</f>
        <v>#DIV/0!</v>
      </c>
    </row>
    <row r="21" spans="1:4" x14ac:dyDescent="0.3">
      <c r="A21" s="13">
        <f>'Indicator 6 Data Entry'!A18</f>
        <v>0</v>
      </c>
      <c r="B21" s="98" t="e">
        <f>IF($A$16=$B$13,(B20+((B$12-B$16)/9)),IF($A$17=$B$13,(B20+((B$12-B$17)/8)),IF($A$18=$B$13,(B20+((B$12-B$18)/7)),IF($A$19=$B$13,(B20+((B$12-B$19)/6)),IF($A$20=$B$13,(B20+((B$12-B$20)/5)),"")))))</f>
        <v>#DIV/0!</v>
      </c>
    </row>
    <row r="22" spans="1:4" x14ac:dyDescent="0.3">
      <c r="A22" s="13">
        <f>'Indicator 6 Data Entry'!A19</f>
        <v>0</v>
      </c>
      <c r="B22" s="98" t="e">
        <f>IF($A$16=$B$13,(B21+((B$12-B$16)/9)),IF($A$17=$B$13,(B21+((B$12-B$17)/8)),IF($A$18=$B$13,(B21+((B$12-B$18)/7)),IF($A$19=$B$13,(B21+((B$12-B$19)/6)),IF($A$20=$B$13,(B21+((B$12-B$20)/5)),"")))))</f>
        <v>#DIV/0!</v>
      </c>
    </row>
    <row r="23" spans="1:4" x14ac:dyDescent="0.3">
      <c r="A23" s="13">
        <f>'Indicator 6 Data Entry'!A20</f>
        <v>0</v>
      </c>
      <c r="B23" s="98" t="e">
        <f>IF($A$16=$B$13,(B22+((B$12-B$16)/9)),IF($A$17=$B$13,(B22+((B$12-B$17)/8)),IF($A$18=$B$13,(B22+((B$12-B$18)/7)),IF($A$19=$B$13,(B22+((B$12-B$19)/6)),IF($A$20=$B$13,(B22+((B$12-B$20)/5)),"")))))</f>
        <v>#DIV/0!</v>
      </c>
    </row>
    <row r="24" spans="1:4" x14ac:dyDescent="0.3">
      <c r="A24" s="13">
        <f>'Indicator 6 Data Entry'!A21</f>
        <v>0</v>
      </c>
      <c r="B24" s="98" t="e">
        <f>IF($A$16=$B$13,(B23+((B$12-B$16)/9)),IF($A$17=$B$13,(B23+((B$12-B$17)/8)),IF($A$18=$B$13,(B23+((B$12-B$18)/7)),IF($A$19=$B$13,(B23+((B$12-B$19)/6)),IF($A$20=$B$13,(B23+((B$12-B$20)/5)),"")))))</f>
        <v>#DIV/0!</v>
      </c>
    </row>
    <row r="25" spans="1:4" x14ac:dyDescent="0.3">
      <c r="A25" s="13">
        <f>'Indicator 6 Data Entry'!A22</f>
        <v>0</v>
      </c>
      <c r="B25" s="98" t="e">
        <f>IF($A$16=$B$13,(B24+((B$12-B$16)/9)),IF($A$17=$B$13,(B24+((B$12-B$17)/8)),IF($A$18=$B$13,(B24+((B$12-B$18)/7)),IF($A$19=$B$13,(B24+((B$12-B$19)/6)),IF($A$20=$B$13,(B24+((B$12-B$20)/5)),"")))))</f>
        <v>#DIV/0!</v>
      </c>
    </row>
    <row r="26" spans="1:4" x14ac:dyDescent="0.3"/>
    <row r="27" spans="1:4" x14ac:dyDescent="0.3"/>
    <row r="28" spans="1:4" x14ac:dyDescent="0.3"/>
    <row r="29" spans="1:4" x14ac:dyDescent="0.3"/>
    <row r="30" spans="1:4" x14ac:dyDescent="0.3"/>
    <row r="31" spans="1:4" x14ac:dyDescent="0.3"/>
    <row r="32" spans="1:4" x14ac:dyDescent="0.3"/>
    <row r="33" spans="6:6" x14ac:dyDescent="0.3"/>
    <row r="34" spans="6:6" x14ac:dyDescent="0.3"/>
    <row r="35" spans="6:6" x14ac:dyDescent="0.3">
      <c r="F35" s="8" t="s">
        <v>15</v>
      </c>
    </row>
    <row r="36" spans="6:6" x14ac:dyDescent="0.3">
      <c r="F36" s="45" t="s">
        <v>16</v>
      </c>
    </row>
    <row r="37" spans="6:6" x14ac:dyDescent="0.3">
      <c r="F37" s="45" t="s">
        <v>17</v>
      </c>
    </row>
    <row r="38" spans="6:6" x14ac:dyDescent="0.3">
      <c r="F38" s="45" t="s">
        <v>18</v>
      </c>
    </row>
    <row r="39" spans="6:6" x14ac:dyDescent="0.3">
      <c r="F39" s="45" t="s">
        <v>19</v>
      </c>
    </row>
    <row r="40" spans="6:6" x14ac:dyDescent="0.3">
      <c r="F40" s="45" t="s">
        <v>20</v>
      </c>
    </row>
    <row r="41" spans="6:6" x14ac:dyDescent="0.3">
      <c r="F41" s="45" t="s">
        <v>21</v>
      </c>
    </row>
    <row r="42" spans="6:6" x14ac:dyDescent="0.3">
      <c r="F42" s="45" t="s">
        <v>22</v>
      </c>
    </row>
    <row r="43" spans="6:6" x14ac:dyDescent="0.3"/>
    <row r="44" spans="6:6" x14ac:dyDescent="0.3"/>
    <row r="45" spans="6:6" x14ac:dyDescent="0.3"/>
    <row r="46" spans="6:6" x14ac:dyDescent="0.3"/>
    <row r="47" spans="6:6" x14ac:dyDescent="0.3"/>
    <row r="48" spans="6:6" x14ac:dyDescent="0.3"/>
    <row r="49" x14ac:dyDescent="0.3"/>
    <row r="50" x14ac:dyDescent="0.3"/>
  </sheetData>
  <sheetProtection algorithmName="SHA-512" hashValue="abUpYfgEpekykT9lM4U96tfstZJ9jDi8nWb8bQBFCsK2yx7NsutMqe+0L5RGlb4gGPqI3FylzRpC8b5pzN1SWQ==" saltValue="s4kFHhzNF49V9O5Zb1reJQ==" spinCount="100000" sheet="1" scenarios="1"/>
  <conditionalFormatting sqref="A16:B20 B21:B25">
    <cfRule type="expression" dxfId="46" priority="2">
      <formula>$A16=$B$13</formula>
    </cfRule>
  </conditionalFormatting>
  <conditionalFormatting sqref="A21:A25">
    <cfRule type="expression" dxfId="45" priority="1">
      <formula>A21=$B$13</formula>
    </cfRule>
  </conditionalFormatting>
  <pageMargins left="0.7" right="0.7" top="0.75" bottom="0.75" header="0.3" footer="0.3"/>
  <pageSetup orientation="portrait" r:id="rId1"/>
  <drawing r:id="rId2"/>
  <tableParts count="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C1A"/>
  </sheetPr>
  <dimension ref="A1:J50"/>
  <sheetViews>
    <sheetView showGridLines="0" workbookViewId="0">
      <selection activeCell="B12" sqref="B12"/>
    </sheetView>
  </sheetViews>
  <sheetFormatPr defaultColWidth="0" defaultRowHeight="14.4" zeroHeight="1" x14ac:dyDescent="0.3"/>
  <cols>
    <col min="1" max="1" width="38.44140625" customWidth="1"/>
    <col min="2" max="2" width="25.5546875" customWidth="1"/>
    <col min="3" max="3" width="29.33203125" customWidth="1"/>
    <col min="4" max="7" width="25.5546875" customWidth="1"/>
    <col min="8" max="10" width="9.33203125" customWidth="1"/>
    <col min="11" max="16384" width="9.33203125" hidden="1"/>
  </cols>
  <sheetData>
    <row r="1" spans="1:7" ht="54" customHeight="1" x14ac:dyDescent="0.3">
      <c r="B1" s="81" t="s">
        <v>114</v>
      </c>
      <c r="C1" s="4"/>
      <c r="D1" s="38"/>
      <c r="E1" s="40"/>
    </row>
    <row r="2" spans="1:7" x14ac:dyDescent="0.3">
      <c r="A2" s="6"/>
      <c r="B2" s="2"/>
      <c r="C2" s="2"/>
      <c r="D2" s="39"/>
      <c r="E2" s="39"/>
    </row>
    <row r="3" spans="1:7" x14ac:dyDescent="0.3">
      <c r="A3" s="8" t="s">
        <v>36</v>
      </c>
      <c r="B3" t="str">
        <f>'Indicator 6 Data Entry'!B4</f>
        <v>All children with IEPs, ages 3 through 5 (preschool)</v>
      </c>
      <c r="C3" s="2"/>
      <c r="D3" s="39"/>
      <c r="E3" s="39"/>
    </row>
    <row r="4" spans="1:7" x14ac:dyDescent="0.3">
      <c r="A4" s="6"/>
      <c r="B4" s="2"/>
      <c r="C4" s="2"/>
      <c r="D4" s="39"/>
      <c r="E4" s="39"/>
    </row>
    <row r="5" spans="1:7" ht="57.6" x14ac:dyDescent="0.3">
      <c r="A5" s="69" t="s">
        <v>29</v>
      </c>
      <c r="B5" s="64" t="s">
        <v>38</v>
      </c>
      <c r="C5" s="64" t="s">
        <v>89</v>
      </c>
    </row>
    <row r="6" spans="1:7" x14ac:dyDescent="0.3">
      <c r="A6">
        <f>'Indicator 6 Data Entry'!A8</f>
        <v>0</v>
      </c>
      <c r="B6" s="82">
        <f>'Indicator 6 Data Entry'!B8</f>
        <v>0</v>
      </c>
      <c r="C6" s="82">
        <f>'Indicator 6 Data Entry'!G8</f>
        <v>0</v>
      </c>
    </row>
    <row r="7" spans="1:7" x14ac:dyDescent="0.3">
      <c r="A7">
        <f>'Indicator 6 Data Entry'!A9</f>
        <v>0</v>
      </c>
      <c r="B7" s="82">
        <f>'Indicator 6 Data Entry'!B9</f>
        <v>0</v>
      </c>
      <c r="C7" s="82">
        <f>'Indicator 6 Data Entry'!G9</f>
        <v>0</v>
      </c>
    </row>
    <row r="8" spans="1:7" x14ac:dyDescent="0.3">
      <c r="A8">
        <f>'Indicator 6 Data Entry'!A10</f>
        <v>0</v>
      </c>
      <c r="B8" s="82">
        <f>'Indicator 6 Data Entry'!B10</f>
        <v>0</v>
      </c>
      <c r="C8" s="82">
        <f>'Indicator 6 Data Entry'!G10</f>
        <v>0</v>
      </c>
    </row>
    <row r="9" spans="1:7" x14ac:dyDescent="0.3">
      <c r="A9">
        <f>'Indicator 6 Data Entry'!A11</f>
        <v>0</v>
      </c>
      <c r="B9" s="82">
        <f>'Indicator 6 Data Entry'!B11</f>
        <v>0</v>
      </c>
      <c r="C9" s="82">
        <f>'Indicator 6 Data Entry'!G11</f>
        <v>0</v>
      </c>
    </row>
    <row r="10" spans="1:7" x14ac:dyDescent="0.3">
      <c r="A10">
        <f>'Indicator 6 Data Entry'!A12</f>
        <v>0</v>
      </c>
      <c r="B10" s="82">
        <f>'Indicator 6 Data Entry'!B12</f>
        <v>0</v>
      </c>
      <c r="C10" s="82">
        <f>'Indicator 6 Data Entry'!G12</f>
        <v>0</v>
      </c>
    </row>
    <row r="11" spans="1:7" x14ac:dyDescent="0.3"/>
    <row r="12" spans="1:7" x14ac:dyDescent="0.3">
      <c r="A12" s="8" t="s">
        <v>95</v>
      </c>
      <c r="B12" s="83"/>
      <c r="C12" s="59"/>
      <c r="D12" s="47" t="s">
        <v>32</v>
      </c>
      <c r="E12" s="47"/>
      <c r="F12" s="47"/>
      <c r="G12" s="47"/>
    </row>
    <row r="13" spans="1:7" x14ac:dyDescent="0.3">
      <c r="A13" s="8" t="s">
        <v>24</v>
      </c>
      <c r="B13" s="93">
        <f>'Indicator 6 Data Entry'!B3</f>
        <v>0</v>
      </c>
    </row>
    <row r="14" spans="1:7" x14ac:dyDescent="0.3"/>
    <row r="15" spans="1:7" ht="28.8" x14ac:dyDescent="0.3">
      <c r="A15" s="9" t="s">
        <v>29</v>
      </c>
      <c r="B15" s="43" t="s">
        <v>44</v>
      </c>
      <c r="C15" s="43" t="s">
        <v>23</v>
      </c>
    </row>
    <row r="16" spans="1:7" x14ac:dyDescent="0.3">
      <c r="A16" s="11">
        <f>A6</f>
        <v>0</v>
      </c>
      <c r="B16" s="92" t="e">
        <f>C6/B6</f>
        <v>#DIV/0!</v>
      </c>
      <c r="C16" s="94" t="s">
        <v>4</v>
      </c>
    </row>
    <row r="17" spans="1:5" x14ac:dyDescent="0.3">
      <c r="A17" s="11">
        <f>A7</f>
        <v>0</v>
      </c>
      <c r="B17" s="92" t="e">
        <f>MAX(0,IF(A$16=B$13,(B16*(1+(-B$12))),(C7/B7)))</f>
        <v>#DIV/0!</v>
      </c>
      <c r="C17" s="100" t="e">
        <f>IF(A$16=B$13,B17-B16,"N/A")</f>
        <v>#DIV/0!</v>
      </c>
    </row>
    <row r="18" spans="1:5" x14ac:dyDescent="0.3">
      <c r="A18" s="11">
        <f>A8</f>
        <v>0</v>
      </c>
      <c r="B18" s="97" t="e">
        <f>MAX(0,IF(A$16=B$13,(B17*(1+(-B$12))^2),IF(A$17=B$13,(B17*(1+(-B$12))),(C8/B8))))</f>
        <v>#DIV/0!</v>
      </c>
      <c r="C18" s="101" t="e">
        <f>IF(OR(A$16=B$13,A$17=B$13),B18-B17,"N/A")</f>
        <v>#DIV/0!</v>
      </c>
      <c r="E18" s="37"/>
    </row>
    <row r="19" spans="1:5" x14ac:dyDescent="0.3">
      <c r="A19" s="11">
        <f>A9</f>
        <v>0</v>
      </c>
      <c r="B19" s="97" t="e">
        <f>MAX(0,IF(A$16=B$13,(B18*(1+(-B$12))^3),IF(A$17=B$13,(B18*(1+(-B$12))^2),IF(A$18=B$13,(B18*(1+(-B$12))),(C9/B9)))))</f>
        <v>#DIV/0!</v>
      </c>
      <c r="C19" s="101" t="e">
        <f>IF(OR(A$16=B$13,A$17=B$13,A$18=B$13),B19-B18,"N/A")</f>
        <v>#DIV/0!</v>
      </c>
      <c r="E19" s="42" t="s">
        <v>14</v>
      </c>
    </row>
    <row r="20" spans="1:5" x14ac:dyDescent="0.3">
      <c r="A20" s="11">
        <f>A10</f>
        <v>0</v>
      </c>
      <c r="B20" s="97" t="e">
        <f>MAX(0,IF(A$16=B$13,(B19*(1+(-B$12))^4),IF(A$17=B$13,(B19*(1+(-B$12))^3),IF(A$18=B$13,(B19*(1+(-B$12))^2),IF(A$19=B$13,(B19*(1+(-B$12))),(C10/B10))))))</f>
        <v>#DIV/0!</v>
      </c>
      <c r="C20" s="101" t="e">
        <f>IF(OR(A$16=B$13,A$17=B$13,A$18=B$13,A$19=B$13),B20-B19,"N/A")</f>
        <v>#DIV/0!</v>
      </c>
    </row>
    <row r="21" spans="1:5" x14ac:dyDescent="0.3">
      <c r="A21" s="13">
        <f>'Indicator 6 Data Entry'!A18</f>
        <v>0</v>
      </c>
      <c r="B21" s="97" t="e">
        <f>MAX(0,IF(A$16=B$13,(B20*(1+(-B$12))^5),IF(A$17=B$13,(B20*(1+(-B$12))^4),IF(A$18=B$13,(B20*(1+(-B$12))^3),IF(A$19=B$13,(B20*(1+(-B$12))^2),IF(A$20=B$13,(B20*(1+(-B$12))),""))))))</f>
        <v>#DIV/0!</v>
      </c>
      <c r="C21" s="101" t="e">
        <f>IF(OR(A$16=B$13,A$17=B$13,A$18=B$13,A$19=B$13,A$20=B$13),B21-B20,"N/A")</f>
        <v>#DIV/0!</v>
      </c>
    </row>
    <row r="22" spans="1:5" x14ac:dyDescent="0.3">
      <c r="A22" s="13">
        <f>'Indicator 6 Data Entry'!A19</f>
        <v>0</v>
      </c>
      <c r="B22" s="97" t="e">
        <f>MAX(0,IF(A$16=B$13,(B21*(1+(-B$12))^6),IF(A$17=B$13,(B21*(1+(-B$12))^5),IF(A$18=B$13,(B21*(1+(-B$12))^4),IF(A$19=B$13,(B21*(1+(-B$12))^3),IF(A$20=B$13,(B21*(1+(-B$12))^2),""))))))</f>
        <v>#DIV/0!</v>
      </c>
      <c r="C22" s="101" t="e">
        <f>IF(OR(A$16=B$13,A$17=B$13,A$18=B$13,A$19=B$13,A$20=B$13),B22-B21,"N/A")</f>
        <v>#DIV/0!</v>
      </c>
    </row>
    <row r="23" spans="1:5" x14ac:dyDescent="0.3">
      <c r="A23" s="13">
        <f>'Indicator 6 Data Entry'!A20</f>
        <v>0</v>
      </c>
      <c r="B23" s="97" t="e">
        <f>MAX(0,IF(A$16=B$13,(B22*(1+(-B$12))^7),IF(A$17=B$13,(B22*(1+(-B$12))^6),IF(A$18=B$13,(B22*(1+(-B$12))^5),IF(A$19=B$13,(B22*(1+(-B$12))^4),IF(A$20=B$13,(B22*(1+(-B$12))^3),""))))))</f>
        <v>#DIV/0!</v>
      </c>
      <c r="C23" s="101" t="e">
        <f>IF(OR(A$16=B$13,A$17=B$13,A$18=B$13,A$19=B$13,A$20=B$13),B23-B22,"N/A")</f>
        <v>#DIV/0!</v>
      </c>
    </row>
    <row r="24" spans="1:5" x14ac:dyDescent="0.3">
      <c r="A24" s="13">
        <f>'Indicator 6 Data Entry'!A21</f>
        <v>0</v>
      </c>
      <c r="B24" s="97" t="e">
        <f>MAX(0,IF(A$16=B$13,(B23*(1+(-B$12))^8),IF(A$17=B$13,(B23*(1+(-B$12))^7),IF(A$18=B$13,(B23*(1+(-B$12))^6),IF(A$19=B$13,(B23*(1+(-B$12))^5),IF(A$20=B$13,(B23*(1+(-B$12))^4),""))))))</f>
        <v>#DIV/0!</v>
      </c>
      <c r="C24" s="101" t="e">
        <f>IF(OR(A$16=B$13,A$17=B$13,A$18=B$13,A$19=B$13,A$20=B$13),B24-B23,"N/A")</f>
        <v>#DIV/0!</v>
      </c>
    </row>
    <row r="25" spans="1:5" x14ac:dyDescent="0.3">
      <c r="A25" s="13">
        <f>'Indicator 6 Data Entry'!A22</f>
        <v>0</v>
      </c>
      <c r="B25" s="97" t="e">
        <f>MAX(0,IF(A$16=B$13,(B24*(1+(-B$12))^9),IF(A$17=B$13,(B24*(1+(-B$12))^8),IF(A$18=B$13,(B24*(1+(-B$12))^7),IF(A$19=B$13,(B24*(1+(-B$12))^6),IF(A$20=B$13,(B24*(1+(-B$12))^5),""))))))</f>
        <v>#DIV/0!</v>
      </c>
      <c r="C25" s="101" t="e">
        <f>IF(OR(A$16=B$13,A$17=B$13,A$18=B$13,A$19=B$13,A$20=B$13),B25-B24,"N/A")</f>
        <v>#DIV/0!</v>
      </c>
    </row>
    <row r="26" spans="1:5" x14ac:dyDescent="0.3"/>
    <row r="27" spans="1:5" x14ac:dyDescent="0.3"/>
    <row r="28" spans="1:5" x14ac:dyDescent="0.3"/>
    <row r="29" spans="1:5" x14ac:dyDescent="0.3"/>
    <row r="30" spans="1:5" x14ac:dyDescent="0.3"/>
    <row r="31" spans="1:5" x14ac:dyDescent="0.3"/>
    <row r="32" spans="1:5" x14ac:dyDescent="0.3"/>
    <row r="33" spans="6:6" x14ac:dyDescent="0.3"/>
    <row r="34" spans="6:6" x14ac:dyDescent="0.3">
      <c r="F34" s="8" t="s">
        <v>15</v>
      </c>
    </row>
    <row r="35" spans="6:6" x14ac:dyDescent="0.3">
      <c r="F35" s="45" t="s">
        <v>16</v>
      </c>
    </row>
    <row r="36" spans="6:6" x14ac:dyDescent="0.3">
      <c r="F36" s="45" t="s">
        <v>17</v>
      </c>
    </row>
    <row r="37" spans="6:6" x14ac:dyDescent="0.3">
      <c r="F37" s="45" t="s">
        <v>18</v>
      </c>
    </row>
    <row r="38" spans="6:6" x14ac:dyDescent="0.3">
      <c r="F38" s="45" t="s">
        <v>19</v>
      </c>
    </row>
    <row r="39" spans="6:6" x14ac:dyDescent="0.3">
      <c r="F39" s="45" t="s">
        <v>20</v>
      </c>
    </row>
    <row r="40" spans="6:6" x14ac:dyDescent="0.3">
      <c r="F40" s="45" t="s">
        <v>21</v>
      </c>
    </row>
    <row r="41" spans="6:6" x14ac:dyDescent="0.3">
      <c r="F41" s="45" t="s">
        <v>22</v>
      </c>
    </row>
    <row r="42" spans="6:6" x14ac:dyDescent="0.3"/>
    <row r="43" spans="6:6" x14ac:dyDescent="0.3"/>
    <row r="44" spans="6:6" x14ac:dyDescent="0.3"/>
    <row r="45" spans="6:6" x14ac:dyDescent="0.3"/>
    <row r="46" spans="6:6" x14ac:dyDescent="0.3"/>
    <row r="47" spans="6:6" x14ac:dyDescent="0.3"/>
    <row r="48" spans="6:6" x14ac:dyDescent="0.3"/>
    <row r="49" x14ac:dyDescent="0.3"/>
    <row r="50" x14ac:dyDescent="0.3"/>
  </sheetData>
  <sheetProtection algorithmName="SHA-512" hashValue="zbtn8o96RHMNUiPIqhKpFGN27219sJG4Npkme5aHKz6+49Wi0/tsSbWHpmyQ6fS5S44unzSKGojAPCnSdChMhQ==" saltValue="xy0lZTSbgAUCVyNIbW46WA==" spinCount="100000" sheet="1" scenarios="1"/>
  <conditionalFormatting sqref="A16:C20 B21:C25">
    <cfRule type="expression" dxfId="30" priority="2">
      <formula>$A16=$B$13</formula>
    </cfRule>
  </conditionalFormatting>
  <conditionalFormatting sqref="A21:A25">
    <cfRule type="expression" dxfId="29" priority="1">
      <formula>A21=$B$13</formula>
    </cfRule>
  </conditionalFormatting>
  <conditionalFormatting sqref="E18">
    <cfRule type="expression" dxfId="28" priority="3">
      <formula>D18=#REF!</formula>
    </cfRule>
  </conditionalFormatting>
  <pageMargins left="0.7" right="0.7" top="0.75" bottom="0.75" header="0.3" footer="0.3"/>
  <pageSetup orientation="portrait" r:id="rId1"/>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8FF"/>
  </sheetPr>
  <dimension ref="A1:Q42"/>
  <sheetViews>
    <sheetView showGridLines="0" zoomScaleNormal="100" workbookViewId="0"/>
  </sheetViews>
  <sheetFormatPr defaultColWidth="0" defaultRowHeight="14.4" zeroHeight="1" x14ac:dyDescent="0.3"/>
  <cols>
    <col min="1" max="1" width="31.5546875" customWidth="1"/>
    <col min="2" max="6" width="15.5546875" customWidth="1"/>
    <col min="7" max="17" width="9.33203125" customWidth="1"/>
    <col min="18" max="16384" width="9.33203125" hidden="1"/>
  </cols>
  <sheetData>
    <row r="1" spans="1:9" ht="57" customHeight="1" x14ac:dyDescent="0.3">
      <c r="B1" s="81" t="s">
        <v>115</v>
      </c>
      <c r="C1" s="4"/>
      <c r="D1" s="4"/>
      <c r="E1" s="4"/>
      <c r="F1" s="4"/>
    </row>
    <row r="2" spans="1:9" x14ac:dyDescent="0.3">
      <c r="A2" s="42"/>
      <c r="B2" s="46"/>
    </row>
    <row r="3" spans="1:9" x14ac:dyDescent="0.3">
      <c r="A3" s="8" t="s">
        <v>36</v>
      </c>
      <c r="B3" t="str">
        <f>'Indicator 6 Data Entry'!B4</f>
        <v>All children with IEPs, ages 3 through 5 (preschool)</v>
      </c>
    </row>
    <row r="4" spans="1:9" x14ac:dyDescent="0.3">
      <c r="A4" s="8" t="s">
        <v>24</v>
      </c>
      <c r="B4" s="93">
        <f>'Indicator 6 Data Entry'!B3</f>
        <v>0</v>
      </c>
    </row>
    <row r="5" spans="1:9" x14ac:dyDescent="0.3">
      <c r="A5" s="57"/>
      <c r="B5" s="46"/>
    </row>
    <row r="6" spans="1:9" x14ac:dyDescent="0.3">
      <c r="B6" s="3" t="s">
        <v>43</v>
      </c>
      <c r="C6" s="3"/>
      <c r="D6" s="3"/>
      <c r="E6" s="3"/>
      <c r="F6" s="3"/>
    </row>
    <row r="7" spans="1:9" ht="28.8" x14ac:dyDescent="0.3">
      <c r="A7" s="62" t="s">
        <v>29</v>
      </c>
      <c r="B7" s="63" t="s">
        <v>82</v>
      </c>
      <c r="C7" s="63" t="s">
        <v>87</v>
      </c>
      <c r="D7" s="63" t="s">
        <v>88</v>
      </c>
      <c r="E7" s="63" t="s">
        <v>85</v>
      </c>
      <c r="F7" s="63" t="s">
        <v>86</v>
      </c>
    </row>
    <row r="8" spans="1:9" x14ac:dyDescent="0.3">
      <c r="A8" s="13">
        <f>'Indicator 6 Data Entry'!A8</f>
        <v>0</v>
      </c>
      <c r="B8" s="47" t="e">
        <f>'Indicator 6C Predicting Trend'!B20</f>
        <v>#DIV/0!</v>
      </c>
      <c r="C8" s="47" t="e">
        <f>'Ind. 6C Fixed Percent Decrease'!B16</f>
        <v>#DIV/0!</v>
      </c>
      <c r="D8" s="48" t="str">
        <f>'Indicator 6C Average Decrease'!B15</f>
        <v/>
      </c>
      <c r="E8" s="48" t="e">
        <f>'Ind. 6C Start With the End Goal'!B16</f>
        <v>#DIV/0!</v>
      </c>
      <c r="F8" s="48" t="e">
        <f>'Indicator 6C Accelerated Growth'!B16</f>
        <v>#DIV/0!</v>
      </c>
    </row>
    <row r="9" spans="1:9" x14ac:dyDescent="0.3">
      <c r="A9" s="13">
        <f>'Indicator 6 Data Entry'!A9</f>
        <v>0</v>
      </c>
      <c r="B9" s="47" t="e">
        <f>'Indicator 6C Predicting Trend'!B21</f>
        <v>#DIV/0!</v>
      </c>
      <c r="C9" s="47" t="e">
        <f>'Ind. 6C Fixed Percent Decrease'!B17</f>
        <v>#DIV/0!</v>
      </c>
      <c r="D9" s="48" t="str">
        <f>'Indicator 6C Average Decrease'!B16</f>
        <v/>
      </c>
      <c r="E9" s="48" t="e">
        <f>'Ind. 6C Start With the End Goal'!B17</f>
        <v>#DIV/0!</v>
      </c>
      <c r="F9" s="48" t="e">
        <f>'Indicator 6C Accelerated Growth'!B17</f>
        <v>#DIV/0!</v>
      </c>
    </row>
    <row r="10" spans="1:9" x14ac:dyDescent="0.3">
      <c r="A10" s="13">
        <f>'Indicator 6 Data Entry'!A10</f>
        <v>0</v>
      </c>
      <c r="B10" s="47" t="e">
        <f>'Indicator 6C Predicting Trend'!B22</f>
        <v>#DIV/0!</v>
      </c>
      <c r="C10" s="47" t="e">
        <f>'Ind. 6C Fixed Percent Decrease'!B18</f>
        <v>#DIV/0!</v>
      </c>
      <c r="D10" s="48" t="str">
        <f>'Indicator 6C Average Decrease'!B17</f>
        <v/>
      </c>
      <c r="E10" s="48" t="e">
        <f>'Ind. 6C Start With the End Goal'!B18</f>
        <v>#DIV/0!</v>
      </c>
      <c r="F10" s="48" t="e">
        <f>'Indicator 6C Accelerated Growth'!B18</f>
        <v>#DIV/0!</v>
      </c>
    </row>
    <row r="11" spans="1:9" x14ac:dyDescent="0.3">
      <c r="A11" s="13">
        <f>'Indicator 6 Data Entry'!A11</f>
        <v>0</v>
      </c>
      <c r="B11" s="47" t="e">
        <f>'Indicator 6C Predicting Trend'!B23</f>
        <v>#DIV/0!</v>
      </c>
      <c r="C11" s="47" t="e">
        <f>'Ind. 6C Fixed Percent Decrease'!B19</f>
        <v>#DIV/0!</v>
      </c>
      <c r="D11" s="48" t="str">
        <f>'Indicator 6C Average Decrease'!B18</f>
        <v/>
      </c>
      <c r="E11" s="48" t="e">
        <f>'Ind. 6C Start With the End Goal'!B19</f>
        <v>#DIV/0!</v>
      </c>
      <c r="F11" s="48" t="e">
        <f>'Indicator 6C Accelerated Growth'!B19</f>
        <v>#DIV/0!</v>
      </c>
      <c r="I11" s="42" t="s">
        <v>14</v>
      </c>
    </row>
    <row r="12" spans="1:9" x14ac:dyDescent="0.3">
      <c r="A12" s="13">
        <f>'Indicator 6 Data Entry'!A12</f>
        <v>0</v>
      </c>
      <c r="B12" s="47" t="e">
        <f>'Indicator 6C Predicting Trend'!B24</f>
        <v>#DIV/0!</v>
      </c>
      <c r="C12" s="47" t="e">
        <f>'Ind. 6C Fixed Percent Decrease'!B20</f>
        <v>#DIV/0!</v>
      </c>
      <c r="D12" s="48" t="str">
        <f>'Indicator 6C Average Decrease'!B19</f>
        <v/>
      </c>
      <c r="E12" s="48" t="e">
        <f>'Ind. 6C Start With the End Goal'!B20</f>
        <v>#DIV/0!</v>
      </c>
      <c r="F12" s="48" t="e">
        <f>'Indicator 6C Accelerated Growth'!B20</f>
        <v>#DIV/0!</v>
      </c>
    </row>
    <row r="13" spans="1:9" x14ac:dyDescent="0.3">
      <c r="A13" s="13">
        <f>'Indicator 6 Data Entry'!A18</f>
        <v>0</v>
      </c>
      <c r="B13" s="47" t="e">
        <f>'Indicator 6C Predicting Trend'!B25</f>
        <v>#DIV/0!</v>
      </c>
      <c r="C13" s="47" t="e">
        <f>'Ind. 6C Fixed Percent Decrease'!B21</f>
        <v>#DIV/0!</v>
      </c>
      <c r="D13" s="48" t="str">
        <f>'Indicator 6C Average Decrease'!B20</f>
        <v/>
      </c>
      <c r="E13" s="48" t="e">
        <f>'Ind. 6C Start With the End Goal'!B21</f>
        <v>#DIV/0!</v>
      </c>
      <c r="F13" s="48" t="e">
        <f>'Indicator 6C Accelerated Growth'!B21</f>
        <v>#DIV/0!</v>
      </c>
    </row>
    <row r="14" spans="1:9" x14ac:dyDescent="0.3">
      <c r="A14" s="13">
        <f>'Indicator 6 Data Entry'!A19</f>
        <v>0</v>
      </c>
      <c r="B14" s="47" t="e">
        <f>'Indicator 6C Predicting Trend'!B26</f>
        <v>#DIV/0!</v>
      </c>
      <c r="C14" s="47" t="e">
        <f>'Ind. 6C Fixed Percent Decrease'!B22</f>
        <v>#DIV/0!</v>
      </c>
      <c r="D14" s="48" t="str">
        <f>'Indicator 6C Average Decrease'!B21</f>
        <v/>
      </c>
      <c r="E14" s="48" t="e">
        <f>'Ind. 6C Start With the End Goal'!B22</f>
        <v>#DIV/0!</v>
      </c>
      <c r="F14" s="48" t="e">
        <f>'Indicator 6C Accelerated Growth'!B22</f>
        <v>#DIV/0!</v>
      </c>
    </row>
    <row r="15" spans="1:9" x14ac:dyDescent="0.3">
      <c r="A15" s="13">
        <f>'Indicator 6 Data Entry'!A20</f>
        <v>0</v>
      </c>
      <c r="B15" s="47" t="e">
        <f>'Indicator 6C Predicting Trend'!B27</f>
        <v>#DIV/0!</v>
      </c>
      <c r="C15" s="47" t="e">
        <f>'Ind. 6C Fixed Percent Decrease'!B23</f>
        <v>#DIV/0!</v>
      </c>
      <c r="D15" s="48" t="str">
        <f>'Indicator 6C Average Decrease'!B22</f>
        <v/>
      </c>
      <c r="E15" s="48" t="e">
        <f>'Ind. 6C Start With the End Goal'!B23</f>
        <v>#DIV/0!</v>
      </c>
      <c r="F15" s="48" t="e">
        <f>'Indicator 6C Accelerated Growth'!B23</f>
        <v>#DIV/0!</v>
      </c>
    </row>
    <row r="16" spans="1:9" x14ac:dyDescent="0.3">
      <c r="A16" s="13">
        <f>'Indicator 6 Data Entry'!A21</f>
        <v>0</v>
      </c>
      <c r="B16" s="47" t="e">
        <f>'Indicator 6C Predicting Trend'!B28</f>
        <v>#DIV/0!</v>
      </c>
      <c r="C16" s="47" t="e">
        <f>'Ind. 6C Fixed Percent Decrease'!B24</f>
        <v>#DIV/0!</v>
      </c>
      <c r="D16" s="48" t="str">
        <f>'Indicator 6C Average Decrease'!B23</f>
        <v/>
      </c>
      <c r="E16" s="48" t="e">
        <f>'Ind. 6C Start With the End Goal'!B24</f>
        <v>#DIV/0!</v>
      </c>
      <c r="F16" s="48" t="e">
        <f>'Indicator 6C Accelerated Growth'!B24</f>
        <v>#DIV/0!</v>
      </c>
    </row>
    <row r="17" spans="1:9" x14ac:dyDescent="0.3">
      <c r="A17" s="13">
        <f>'Indicator 6 Data Entry'!A22</f>
        <v>0</v>
      </c>
      <c r="B17" s="47" t="e">
        <f>'Indicator 6C Predicting Trend'!B29</f>
        <v>#DIV/0!</v>
      </c>
      <c r="C17" s="47" t="e">
        <f>'Ind. 6C Fixed Percent Decrease'!B25</f>
        <v>#DIV/0!</v>
      </c>
      <c r="D17" s="48" t="str">
        <f>'Indicator 6C Average Decrease'!B24</f>
        <v/>
      </c>
      <c r="E17" s="48" t="e">
        <f>'Ind. 6C Start With the End Goal'!B25</f>
        <v>#DIV/0!</v>
      </c>
      <c r="F17" s="48" t="e">
        <f>'Indicator 6C Accelerated Growth'!B25</f>
        <v>#DIV/0!</v>
      </c>
    </row>
    <row r="18" spans="1:9" x14ac:dyDescent="0.3"/>
    <row r="19" spans="1:9" x14ac:dyDescent="0.3"/>
    <row r="20" spans="1:9" x14ac:dyDescent="0.3"/>
    <row r="21" spans="1:9" x14ac:dyDescent="0.3"/>
    <row r="22" spans="1:9" x14ac:dyDescent="0.3"/>
    <row r="23" spans="1:9" x14ac:dyDescent="0.3"/>
    <row r="24" spans="1:9" x14ac:dyDescent="0.3"/>
    <row r="25" spans="1:9" x14ac:dyDescent="0.3">
      <c r="I25" s="8" t="s">
        <v>15</v>
      </c>
    </row>
    <row r="26" spans="1:9" x14ac:dyDescent="0.3">
      <c r="I26" s="45" t="s">
        <v>16</v>
      </c>
    </row>
    <row r="27" spans="1:9" x14ac:dyDescent="0.3">
      <c r="I27" s="45" t="s">
        <v>17</v>
      </c>
    </row>
    <row r="28" spans="1:9" x14ac:dyDescent="0.3">
      <c r="I28" s="45" t="s">
        <v>18</v>
      </c>
    </row>
    <row r="29" spans="1:9" x14ac:dyDescent="0.3">
      <c r="I29" s="45" t="s">
        <v>19</v>
      </c>
    </row>
    <row r="30" spans="1:9" x14ac:dyDescent="0.3">
      <c r="I30" s="45" t="s">
        <v>20</v>
      </c>
    </row>
    <row r="31" spans="1:9" x14ac:dyDescent="0.3">
      <c r="I31" s="45" t="s">
        <v>21</v>
      </c>
    </row>
    <row r="32" spans="1:9" x14ac:dyDescent="0.3">
      <c r="I32" s="45" t="s">
        <v>22</v>
      </c>
    </row>
    <row r="33" x14ac:dyDescent="0.3"/>
    <row r="34" x14ac:dyDescent="0.3"/>
    <row r="35" x14ac:dyDescent="0.3"/>
    <row r="36" x14ac:dyDescent="0.3"/>
    <row r="37" x14ac:dyDescent="0.3"/>
    <row r="38" x14ac:dyDescent="0.3"/>
    <row r="39" x14ac:dyDescent="0.3"/>
    <row r="40" x14ac:dyDescent="0.3"/>
    <row r="41" x14ac:dyDescent="0.3"/>
    <row r="42" x14ac:dyDescent="0.3"/>
  </sheetData>
  <sheetProtection algorithmName="SHA-512" hashValue="bFK1Lfk8oDoxu01aaZYWpDGvH/JeuULzNgh7E50EufdGtDtqPnQWaoh5tVbPX5ZSQ2BHrngt5NzRvYMVAAcaUw==" saltValue="bZoeKhpo1QsfR+LrvTwK8g==" spinCount="100000" sheet="1" scenarios="1"/>
  <conditionalFormatting sqref="A8:A17">
    <cfRule type="expression" dxfId="12" priority="2">
      <formula>A8=$B$4</formula>
    </cfRule>
  </conditionalFormatting>
  <conditionalFormatting sqref="B8:F17">
    <cfRule type="expression" dxfId="11" priority="1">
      <formula>$A8=$B$4</formula>
    </cfRule>
  </conditionalFormatting>
  <pageMargins left="0.7" right="0.7" top="0.75" bottom="0.75" header="0.3" footer="0.3"/>
  <pageSetup orientation="portrait" verticalDpi="3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F6C"/>
  </sheetPr>
  <dimension ref="A1:M24"/>
  <sheetViews>
    <sheetView showGridLines="0" workbookViewId="0">
      <selection activeCell="B3" sqref="B3"/>
    </sheetView>
  </sheetViews>
  <sheetFormatPr defaultColWidth="0" defaultRowHeight="14.4" zeroHeight="1" x14ac:dyDescent="0.3"/>
  <cols>
    <col min="1" max="1" width="38.44140625" customWidth="1"/>
    <col min="2" max="7" width="25.5546875" customWidth="1"/>
    <col min="8" max="8" width="14.33203125" customWidth="1"/>
    <col min="9" max="13" width="25.5546875" hidden="1" customWidth="1"/>
    <col min="14" max="16384" width="9.33203125" hidden="1"/>
  </cols>
  <sheetData>
    <row r="1" spans="1:13" ht="54" customHeight="1" x14ac:dyDescent="0.3">
      <c r="B1" s="81" t="s">
        <v>96</v>
      </c>
      <c r="C1" s="4"/>
      <c r="D1" s="4"/>
      <c r="E1" s="4"/>
      <c r="F1" s="4"/>
      <c r="G1" s="4"/>
      <c r="H1" s="40"/>
      <c r="I1" s="40"/>
      <c r="J1" s="40"/>
      <c r="K1" s="72" t="s">
        <v>71</v>
      </c>
      <c r="L1" s="40"/>
      <c r="M1" s="40"/>
    </row>
    <row r="2" spans="1:13" ht="37.5" customHeight="1" x14ac:dyDescent="0.3">
      <c r="A2" s="56"/>
      <c r="B2" s="2"/>
      <c r="C2" s="2"/>
      <c r="D2" s="2"/>
      <c r="E2" s="2"/>
      <c r="F2" s="2"/>
      <c r="G2" s="2"/>
      <c r="K2" t="s">
        <v>68</v>
      </c>
    </row>
    <row r="3" spans="1:13" x14ac:dyDescent="0.3">
      <c r="A3" s="89" t="s">
        <v>6</v>
      </c>
      <c r="B3" s="90"/>
      <c r="C3" s="2"/>
      <c r="D3" s="2"/>
      <c r="E3" s="2"/>
      <c r="F3" s="2"/>
      <c r="G3" s="2"/>
      <c r="K3" t="s">
        <v>69</v>
      </c>
    </row>
    <row r="4" spans="1:13" ht="28.8" x14ac:dyDescent="0.3">
      <c r="A4" s="91" t="s">
        <v>33</v>
      </c>
      <c r="B4" s="73" t="s">
        <v>71</v>
      </c>
      <c r="C4" s="2"/>
      <c r="D4" s="2"/>
      <c r="E4" s="2"/>
      <c r="F4" s="2"/>
      <c r="G4" s="2"/>
      <c r="K4" t="s">
        <v>70</v>
      </c>
    </row>
    <row r="5" spans="1:13" ht="37.5" customHeight="1" x14ac:dyDescent="0.3">
      <c r="A5" s="56" t="s">
        <v>116</v>
      </c>
      <c r="B5" s="2"/>
      <c r="C5" s="2"/>
      <c r="D5" s="2"/>
      <c r="E5" s="2"/>
      <c r="F5" s="2"/>
      <c r="G5" s="2"/>
    </row>
    <row r="6" spans="1:13" x14ac:dyDescent="0.3">
      <c r="A6" s="55"/>
      <c r="B6" s="61"/>
      <c r="C6" s="36" t="str">
        <f>IF(B4="All children with IEPs, ages 3 through 5 (preschool)","Number of children with individualized education programs (IEPs), ages 3 through 5 (preschool)…",IF(B4="Children with IEPs, age 3","Number of children with individualized education programs (IEPs), age 3…",IF(B4="Children with IEPs, age 4","Number of children with individualized education programs (IEPs), age 4...",IF(B4="Children with IEPs, age 5 (preschool)","Number of children with individualized education programs (IEPs), age 5 (preschool)...",))))</f>
        <v>Number of children with individualized education programs (IEPs), ages 3 through 5 (preschool)…</v>
      </c>
      <c r="D6" s="3"/>
      <c r="E6" s="3"/>
      <c r="F6" s="3"/>
      <c r="G6" s="3"/>
      <c r="H6" s="41"/>
      <c r="I6" s="41"/>
      <c r="J6" s="41"/>
      <c r="K6" s="41"/>
      <c r="L6" s="41"/>
      <c r="M6" s="41"/>
    </row>
    <row r="7" spans="1:13" s="53" customFormat="1" ht="87" customHeight="1" x14ac:dyDescent="0.3">
      <c r="A7" s="74" t="s">
        <v>29</v>
      </c>
      <c r="B7" s="51" t="s">
        <v>38</v>
      </c>
      <c r="C7" s="51" t="s">
        <v>34</v>
      </c>
      <c r="D7" s="51" t="s">
        <v>91</v>
      </c>
      <c r="E7" s="51" t="s">
        <v>92</v>
      </c>
      <c r="F7" s="51" t="s">
        <v>93</v>
      </c>
      <c r="G7" s="52" t="s">
        <v>35</v>
      </c>
      <c r="J7" s="54"/>
    </row>
    <row r="8" spans="1:13" x14ac:dyDescent="0.3">
      <c r="A8" s="7"/>
      <c r="B8" s="79"/>
      <c r="C8" s="79"/>
      <c r="D8" s="79"/>
      <c r="E8" s="79"/>
      <c r="F8" s="79"/>
      <c r="G8" s="79"/>
      <c r="J8" s="33"/>
    </row>
    <row r="9" spans="1:13" x14ac:dyDescent="0.3">
      <c r="A9" s="7"/>
      <c r="B9" s="79"/>
      <c r="C9" s="79"/>
      <c r="D9" s="79"/>
      <c r="E9" s="79"/>
      <c r="F9" s="79"/>
      <c r="G9" s="79"/>
      <c r="J9" s="33"/>
    </row>
    <row r="10" spans="1:13" x14ac:dyDescent="0.3">
      <c r="A10" s="7"/>
      <c r="B10" s="79"/>
      <c r="C10" s="79"/>
      <c r="D10" s="79"/>
      <c r="E10" s="79"/>
      <c r="F10" s="79"/>
      <c r="G10" s="79"/>
      <c r="J10" s="33"/>
    </row>
    <row r="11" spans="1:13" x14ac:dyDescent="0.3">
      <c r="A11" s="7"/>
      <c r="B11" s="79"/>
      <c r="C11" s="79"/>
      <c r="D11" s="79"/>
      <c r="E11" s="79"/>
      <c r="F11" s="79"/>
      <c r="G11" s="79"/>
    </row>
    <row r="12" spans="1:13" x14ac:dyDescent="0.3">
      <c r="A12" s="7"/>
      <c r="B12" s="79"/>
      <c r="C12" s="79"/>
      <c r="D12" s="79"/>
      <c r="E12" s="79"/>
      <c r="F12" s="79"/>
      <c r="G12" s="79"/>
    </row>
    <row r="13" spans="1:13" x14ac:dyDescent="0.3">
      <c r="J13" s="33"/>
    </row>
    <row r="14" spans="1:13" ht="33.75" customHeight="1" x14ac:dyDescent="0.3">
      <c r="A14" s="57" t="s">
        <v>117</v>
      </c>
      <c r="J14" s="33"/>
    </row>
    <row r="15" spans="1:13" x14ac:dyDescent="0.3">
      <c r="A15" s="42" t="s">
        <v>80</v>
      </c>
      <c r="J15" s="33"/>
    </row>
    <row r="16" spans="1:13" x14ac:dyDescent="0.3">
      <c r="A16" s="55"/>
      <c r="B16" s="61"/>
      <c r="C16" s="36" t="str">
        <f>IF(B4="All children with IEPs, ages 3 through 5 (preschool)","Projected number of children with IEPs, ages 3 through 5 (preschool)…",IF(B4="Children with IEPs, age 3","Projected number of children with IEPs, age 3…",IF(B4="Children with IEPs, age 4","Projected number of children with IEPs, age 4...",IF(B4="Children with IEPs, age 5 (preschool)","Projected number of children with IEPs, age 5 (preschool)...",))))</f>
        <v>Projected number of children with IEPs, ages 3 through 5 (preschool)…</v>
      </c>
      <c r="D16" s="3"/>
      <c r="E16" s="3"/>
      <c r="F16" s="3"/>
      <c r="G16" s="3"/>
      <c r="H16" s="41"/>
      <c r="I16" s="41"/>
      <c r="J16" s="41"/>
      <c r="K16" s="41"/>
      <c r="L16" s="41"/>
      <c r="M16" s="41"/>
    </row>
    <row r="17" spans="1:7" ht="85.95" customHeight="1" x14ac:dyDescent="0.3">
      <c r="A17" s="74" t="s">
        <v>29</v>
      </c>
      <c r="B17" s="51" t="s">
        <v>79</v>
      </c>
      <c r="C17" s="51" t="s">
        <v>34</v>
      </c>
      <c r="D17" s="51" t="s">
        <v>91</v>
      </c>
      <c r="E17" s="51" t="s">
        <v>92</v>
      </c>
      <c r="F17" s="51" t="s">
        <v>93</v>
      </c>
      <c r="G17" s="52" t="s">
        <v>35</v>
      </c>
    </row>
    <row r="18" spans="1:7" x14ac:dyDescent="0.3">
      <c r="A18" s="7"/>
      <c r="B18" s="7"/>
      <c r="C18" s="7"/>
      <c r="D18" s="7"/>
      <c r="E18" s="7"/>
      <c r="F18" s="7"/>
      <c r="G18" s="7"/>
    </row>
    <row r="19" spans="1:7" x14ac:dyDescent="0.3">
      <c r="A19" s="7"/>
      <c r="B19" s="7"/>
      <c r="C19" s="7"/>
      <c r="D19" s="7"/>
      <c r="E19" s="7"/>
      <c r="F19" s="7"/>
      <c r="G19" s="7"/>
    </row>
    <row r="20" spans="1:7" x14ac:dyDescent="0.3">
      <c r="A20" s="7"/>
      <c r="B20" s="7"/>
      <c r="C20" s="7"/>
      <c r="D20" s="7"/>
      <c r="E20" s="7"/>
      <c r="F20" s="7"/>
      <c r="G20" s="7"/>
    </row>
    <row r="21" spans="1:7" x14ac:dyDescent="0.3">
      <c r="A21" s="7"/>
      <c r="B21" s="7"/>
      <c r="C21" s="7"/>
      <c r="D21" s="7"/>
      <c r="E21" s="7"/>
      <c r="F21" s="7"/>
      <c r="G21" s="7"/>
    </row>
    <row r="22" spans="1:7" x14ac:dyDescent="0.3">
      <c r="A22" s="7"/>
      <c r="B22" s="7"/>
      <c r="C22" s="7"/>
      <c r="D22" s="7"/>
      <c r="E22" s="7"/>
      <c r="F22" s="7"/>
      <c r="G22" s="7"/>
    </row>
    <row r="23" spans="1:7" x14ac:dyDescent="0.3"/>
    <row r="24" spans="1:7" x14ac:dyDescent="0.3"/>
  </sheetData>
  <sheetProtection algorithmName="SHA-512" hashValue="NT0RsDYZ4NZS08mZxke8T3XVaPdLo2z0vMShWrVwKJ2prvQUBsk/KOSc0Im7sIOZG4t9Ju6usIYKwMZZXLS6Zw==" saltValue="S3dWLTEVy9qOXIzeNM+kCQ==" spinCount="100000" sheet="1" scenarios="1"/>
  <dataValidations count="3">
    <dataValidation type="list" allowBlank="1" showInputMessage="1" showErrorMessage="1" sqref="B3">
      <formula1>$A$8:$A$12</formula1>
    </dataValidation>
    <dataValidation allowBlank="1" showInputMessage="1" showErrorMessage="1" prompt="Don't forget to enter the next five years in rows 18-22 below." sqref="A12"/>
    <dataValidation type="list" allowBlank="1" showInputMessage="1" showErrorMessage="1" sqref="B4">
      <formula1>$K$1:$K$4</formula1>
    </dataValidation>
  </dataValidations>
  <pageMargins left="0.7" right="0.7" top="0.75" bottom="0.75" header="0.3" footer="0.3"/>
  <pageSetup orientation="portrait" r:id="rId1"/>
  <rowBreaks count="1" manualBreakCount="1">
    <brk id="27" max="16383" man="1"/>
  </rowBreak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F6C"/>
  </sheetPr>
  <dimension ref="A1:M36"/>
  <sheetViews>
    <sheetView showGridLines="0" workbookViewId="0"/>
  </sheetViews>
  <sheetFormatPr defaultColWidth="0" defaultRowHeight="14.4" zeroHeight="1" x14ac:dyDescent="0.3"/>
  <cols>
    <col min="1" max="1" width="34.5546875" customWidth="1"/>
    <col min="2" max="2" width="29.44140625" customWidth="1"/>
    <col min="3" max="3" width="25.5546875" customWidth="1"/>
    <col min="4" max="4" width="30.5546875" customWidth="1"/>
    <col min="5" max="5" width="23.5546875" customWidth="1"/>
    <col min="6" max="7" width="11" customWidth="1"/>
    <col min="8" max="13" width="9.33203125" customWidth="1"/>
    <col min="14" max="16384" width="9.33203125" hidden="1"/>
  </cols>
  <sheetData>
    <row r="1" spans="1:5" ht="57.75" customHeight="1" x14ac:dyDescent="0.3">
      <c r="B1" s="81" t="s">
        <v>97</v>
      </c>
      <c r="C1" s="4"/>
      <c r="D1" s="4"/>
      <c r="E1" s="38"/>
    </row>
    <row r="2" spans="1:5" x14ac:dyDescent="0.3"/>
    <row r="3" spans="1:5" x14ac:dyDescent="0.3">
      <c r="A3" s="8" t="s">
        <v>36</v>
      </c>
      <c r="B3" t="str">
        <f>'Indicator 6 Data Entry'!B4</f>
        <v>All children with IEPs, ages 3 through 5 (preschool)</v>
      </c>
    </row>
    <row r="4" spans="1:5" x14ac:dyDescent="0.3"/>
    <row r="5" spans="1:5" ht="100.8" x14ac:dyDescent="0.3">
      <c r="A5" s="67" t="s">
        <v>29</v>
      </c>
      <c r="B5" s="43" t="s">
        <v>94</v>
      </c>
      <c r="C5" s="43" t="s">
        <v>65</v>
      </c>
      <c r="D5" s="43" t="s">
        <v>37</v>
      </c>
    </row>
    <row r="6" spans="1:5" x14ac:dyDescent="0.3">
      <c r="A6" s="11">
        <f>'Indicator 6 Data Entry'!A$8</f>
        <v>0</v>
      </c>
      <c r="B6" s="10" t="e">
        <f>'Indicator 6 Data Entry'!C8/'Indicator 6 Data Entry'!B8</f>
        <v>#DIV/0!</v>
      </c>
      <c r="C6" s="35" t="e">
        <f>('Indicator 6 Data Entry'!D8+'Indicator 6 Data Entry'!E8+'Indicator 6 Data Entry'!F8)/'Indicator 6 Data Entry'!B8</f>
        <v>#DIV/0!</v>
      </c>
      <c r="D6" s="35" t="e">
        <f>'Indicator 6 Data Entry'!G8/'Indicator 6 Data Entry'!B8</f>
        <v>#DIV/0!</v>
      </c>
    </row>
    <row r="7" spans="1:5" x14ac:dyDescent="0.3">
      <c r="A7" s="11">
        <f>'Indicator 6 Data Entry'!A$9</f>
        <v>0</v>
      </c>
      <c r="B7" s="10" t="e">
        <f>'Indicator 6 Data Entry'!C9/'Indicator 6 Data Entry'!B9</f>
        <v>#DIV/0!</v>
      </c>
      <c r="C7" s="35" t="e">
        <f>('Indicator 6 Data Entry'!D9+'Indicator 6 Data Entry'!E9+'Indicator 6 Data Entry'!F9)/'Indicator 6 Data Entry'!B9</f>
        <v>#DIV/0!</v>
      </c>
      <c r="D7" s="35" t="e">
        <f>'Indicator 6 Data Entry'!G9/'Indicator 6 Data Entry'!B9</f>
        <v>#DIV/0!</v>
      </c>
    </row>
    <row r="8" spans="1:5" x14ac:dyDescent="0.3">
      <c r="A8" s="11">
        <f>'Indicator 6 Data Entry'!A$10</f>
        <v>0</v>
      </c>
      <c r="B8" s="10" t="e">
        <f>'Indicator 6 Data Entry'!C10/'Indicator 6 Data Entry'!B10</f>
        <v>#DIV/0!</v>
      </c>
      <c r="C8" s="35" t="e">
        <f>('Indicator 6 Data Entry'!D10+'Indicator 6 Data Entry'!E10+'Indicator 6 Data Entry'!F10)/'Indicator 6 Data Entry'!B10</f>
        <v>#DIV/0!</v>
      </c>
      <c r="D8" s="35" t="e">
        <f>'Indicator 6 Data Entry'!G10/'Indicator 6 Data Entry'!B10</f>
        <v>#DIV/0!</v>
      </c>
    </row>
    <row r="9" spans="1:5" x14ac:dyDescent="0.3">
      <c r="A9" s="11">
        <f>'Indicator 6 Data Entry'!A$11</f>
        <v>0</v>
      </c>
      <c r="B9" s="10" t="e">
        <f>'Indicator 6 Data Entry'!C11/'Indicator 6 Data Entry'!B11</f>
        <v>#DIV/0!</v>
      </c>
      <c r="C9" s="35" t="e">
        <f>('Indicator 6 Data Entry'!D11+'Indicator 6 Data Entry'!E11+'Indicator 6 Data Entry'!F11)/'Indicator 6 Data Entry'!B11</f>
        <v>#DIV/0!</v>
      </c>
      <c r="D9" s="35" t="e">
        <f>'Indicator 6 Data Entry'!G11/'Indicator 6 Data Entry'!B11</f>
        <v>#DIV/0!</v>
      </c>
    </row>
    <row r="10" spans="1:5" x14ac:dyDescent="0.3">
      <c r="A10" s="11">
        <f>'Indicator 6 Data Entry'!A$12</f>
        <v>0</v>
      </c>
      <c r="B10" s="10" t="e">
        <f>'Indicator 6 Data Entry'!C12/'Indicator 6 Data Entry'!B12</f>
        <v>#DIV/0!</v>
      </c>
      <c r="C10" s="35" t="e">
        <f>('Indicator 6 Data Entry'!D12+'Indicator 6 Data Entry'!E12+'Indicator 6 Data Entry'!F12)/'Indicator 6 Data Entry'!B12</f>
        <v>#DIV/0!</v>
      </c>
      <c r="D10" s="35" t="e">
        <f>'Indicator 6 Data Entry'!G12/'Indicator 6 Data Entry'!B12</f>
        <v>#DIV/0!</v>
      </c>
    </row>
    <row r="11" spans="1:5" x14ac:dyDescent="0.3">
      <c r="B11" s="34"/>
      <c r="C11" s="34"/>
      <c r="D11" s="34"/>
      <c r="E11" s="34"/>
    </row>
    <row r="12" spans="1:5" x14ac:dyDescent="0.3">
      <c r="B12" s="34"/>
      <c r="C12" s="34"/>
      <c r="D12" s="34"/>
      <c r="E12" s="34"/>
    </row>
    <row r="13" spans="1:5" x14ac:dyDescent="0.3"/>
    <row r="14" spans="1:5" x14ac:dyDescent="0.3"/>
    <row r="15" spans="1:5" x14ac:dyDescent="0.3"/>
    <row r="16" spans="1:5" x14ac:dyDescent="0.3"/>
    <row r="17" spans="6:6" x14ac:dyDescent="0.3">
      <c r="F17" s="8" t="s">
        <v>15</v>
      </c>
    </row>
    <row r="18" spans="6:6" x14ac:dyDescent="0.3">
      <c r="F18" s="45" t="s">
        <v>16</v>
      </c>
    </row>
    <row r="19" spans="6:6" x14ac:dyDescent="0.3">
      <c r="F19" s="45" t="s">
        <v>17</v>
      </c>
    </row>
    <row r="20" spans="6:6" x14ac:dyDescent="0.3">
      <c r="F20" s="45" t="s">
        <v>18</v>
      </c>
    </row>
    <row r="21" spans="6:6" x14ac:dyDescent="0.3">
      <c r="F21" s="45" t="s">
        <v>19</v>
      </c>
    </row>
    <row r="22" spans="6:6" x14ac:dyDescent="0.3">
      <c r="F22" s="45" t="s">
        <v>20</v>
      </c>
    </row>
    <row r="23" spans="6:6" x14ac:dyDescent="0.3">
      <c r="F23" s="45" t="s">
        <v>21</v>
      </c>
    </row>
    <row r="24" spans="6:6" x14ac:dyDescent="0.3">
      <c r="F24" s="45" t="s">
        <v>22</v>
      </c>
    </row>
    <row r="25" spans="6:6" x14ac:dyDescent="0.3"/>
    <row r="26" spans="6:6" x14ac:dyDescent="0.3"/>
    <row r="27" spans="6:6" x14ac:dyDescent="0.3"/>
    <row r="28" spans="6:6" x14ac:dyDescent="0.3"/>
    <row r="29" spans="6:6" x14ac:dyDescent="0.3"/>
    <row r="30" spans="6:6" x14ac:dyDescent="0.3"/>
    <row r="31" spans="6:6" x14ac:dyDescent="0.3"/>
    <row r="32" spans="6:6" x14ac:dyDescent="0.3"/>
    <row r="33" x14ac:dyDescent="0.3"/>
    <row r="34" x14ac:dyDescent="0.3"/>
    <row r="35" x14ac:dyDescent="0.3"/>
    <row r="36" x14ac:dyDescent="0.3"/>
  </sheetData>
  <sheetProtection algorithmName="SHA-512" hashValue="qanGiukIqZd2hXwNoqvRjJUuiqrgCGBLC0wiUTo5J/viR6J7XTOZ4yHR8KGzZYDeqyMvQm3XVLtQ1NPjQCM1Pg==" saltValue="R7vFjiwFGPfNlEtvab80Kw==" spinCount="100000" sheet="1" scenarios="1"/>
  <phoneticPr fontId="15" type="noConversion"/>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3CB5"/>
  </sheetPr>
  <dimension ref="A1:H53"/>
  <sheetViews>
    <sheetView showGridLines="0" workbookViewId="0"/>
  </sheetViews>
  <sheetFormatPr defaultColWidth="0" defaultRowHeight="14.4" zeroHeight="1" x14ac:dyDescent="0.3"/>
  <cols>
    <col min="1" max="1" width="38.44140625" customWidth="1"/>
    <col min="2" max="2" width="25.5546875" customWidth="1"/>
    <col min="3" max="3" width="30.33203125" customWidth="1"/>
    <col min="4" max="4" width="13.6640625" customWidth="1"/>
    <col min="5" max="7" width="25.5546875" customWidth="1"/>
    <col min="8" max="8" width="9.33203125" customWidth="1"/>
    <col min="9" max="16384" width="9.33203125" hidden="1"/>
  </cols>
  <sheetData>
    <row r="1" spans="1:5" ht="54" customHeight="1" x14ac:dyDescent="0.3">
      <c r="B1" s="81" t="s">
        <v>98</v>
      </c>
      <c r="C1" s="4"/>
      <c r="D1" s="38"/>
      <c r="E1" s="40"/>
    </row>
    <row r="2" spans="1:5" x14ac:dyDescent="0.3">
      <c r="A2" s="6"/>
      <c r="B2" s="2"/>
      <c r="C2" s="2"/>
      <c r="D2" s="2"/>
      <c r="E2" s="2"/>
    </row>
    <row r="3" spans="1:5" x14ac:dyDescent="0.3">
      <c r="A3" s="8" t="s">
        <v>36</v>
      </c>
      <c r="B3" t="str">
        <f>'Indicator 6 Data Entry'!B4</f>
        <v>All children with IEPs, ages 3 through 5 (preschool)</v>
      </c>
      <c r="C3" s="2"/>
      <c r="D3" s="2"/>
      <c r="E3" s="2"/>
    </row>
    <row r="4" spans="1:5" x14ac:dyDescent="0.3">
      <c r="A4" s="6"/>
      <c r="B4" s="2"/>
      <c r="C4" s="2"/>
      <c r="D4" s="2"/>
      <c r="E4" s="2"/>
    </row>
    <row r="5" spans="1:5" ht="114.6" customHeight="1" x14ac:dyDescent="0.3">
      <c r="A5" s="66" t="s">
        <v>29</v>
      </c>
      <c r="B5" s="64" t="s">
        <v>38</v>
      </c>
      <c r="C5" s="64" t="s">
        <v>81</v>
      </c>
    </row>
    <row r="6" spans="1:5" x14ac:dyDescent="0.3">
      <c r="A6">
        <f>'Indicator 6 Data Entry'!A8</f>
        <v>0</v>
      </c>
      <c r="B6" s="82">
        <f>'Indicator 6 Data Entry'!B8</f>
        <v>0</v>
      </c>
      <c r="C6" s="82">
        <f>'Indicator 6 Data Entry'!C8</f>
        <v>0</v>
      </c>
    </row>
    <row r="7" spans="1:5" x14ac:dyDescent="0.3">
      <c r="A7">
        <f>'Indicator 6 Data Entry'!A9</f>
        <v>0</v>
      </c>
      <c r="B7" s="82">
        <f>'Indicator 6 Data Entry'!B9</f>
        <v>0</v>
      </c>
      <c r="C7" s="82">
        <f>'Indicator 6 Data Entry'!C9</f>
        <v>0</v>
      </c>
    </row>
    <row r="8" spans="1:5" x14ac:dyDescent="0.3">
      <c r="A8">
        <f>'Indicator 6 Data Entry'!A10</f>
        <v>0</v>
      </c>
      <c r="B8" s="82">
        <f>'Indicator 6 Data Entry'!B10</f>
        <v>0</v>
      </c>
      <c r="C8" s="82">
        <f>'Indicator 6 Data Entry'!C10</f>
        <v>0</v>
      </c>
    </row>
    <row r="9" spans="1:5" x14ac:dyDescent="0.3">
      <c r="A9">
        <f>'Indicator 6 Data Entry'!A11</f>
        <v>0</v>
      </c>
      <c r="B9" s="82">
        <f>'Indicator 6 Data Entry'!B11</f>
        <v>0</v>
      </c>
      <c r="C9" s="82">
        <f>'Indicator 6 Data Entry'!C11</f>
        <v>0</v>
      </c>
    </row>
    <row r="10" spans="1:5" x14ac:dyDescent="0.3">
      <c r="A10">
        <f>'Indicator 6 Data Entry'!A12</f>
        <v>0</v>
      </c>
      <c r="B10" s="82">
        <f>'Indicator 6 Data Entry'!B12</f>
        <v>0</v>
      </c>
      <c r="C10" s="82">
        <f>'Indicator 6 Data Entry'!C12</f>
        <v>0</v>
      </c>
    </row>
    <row r="11" spans="1:5" x14ac:dyDescent="0.3">
      <c r="A11">
        <f>'Indicator 6 Data Entry'!A18</f>
        <v>0</v>
      </c>
      <c r="B11" s="82">
        <f>'Indicator 6 Data Entry'!B18</f>
        <v>0</v>
      </c>
      <c r="C11" s="82">
        <f>'Indicator 6 Data Entry'!C18</f>
        <v>0</v>
      </c>
    </row>
    <row r="12" spans="1:5" x14ac:dyDescent="0.3">
      <c r="A12">
        <f>'Indicator 6 Data Entry'!A19</f>
        <v>0</v>
      </c>
      <c r="B12" s="82">
        <f>'Indicator 6 Data Entry'!B19</f>
        <v>0</v>
      </c>
      <c r="C12" s="82">
        <f>'Indicator 6 Data Entry'!C19</f>
        <v>0</v>
      </c>
    </row>
    <row r="13" spans="1:5" x14ac:dyDescent="0.3">
      <c r="A13">
        <f>'Indicator 6 Data Entry'!A20</f>
        <v>0</v>
      </c>
      <c r="B13" s="82">
        <f>'Indicator 6 Data Entry'!B20</f>
        <v>0</v>
      </c>
      <c r="C13" s="82">
        <f>'Indicator 6 Data Entry'!C20</f>
        <v>0</v>
      </c>
    </row>
    <row r="14" spans="1:5" x14ac:dyDescent="0.3">
      <c r="A14">
        <f>'Indicator 6 Data Entry'!A21</f>
        <v>0</v>
      </c>
      <c r="B14" s="82">
        <f>'Indicator 6 Data Entry'!B21</f>
        <v>0</v>
      </c>
      <c r="C14" s="82">
        <f>'Indicator 6 Data Entry'!C21</f>
        <v>0</v>
      </c>
    </row>
    <row r="15" spans="1:5" x14ac:dyDescent="0.3">
      <c r="A15">
        <f>'Indicator 6 Data Entry'!A22</f>
        <v>0</v>
      </c>
      <c r="B15" s="82">
        <f>'Indicator 6 Data Entry'!B22</f>
        <v>0</v>
      </c>
      <c r="C15" s="82">
        <f>'Indicator 6 Data Entry'!C22</f>
        <v>0</v>
      </c>
    </row>
    <row r="16" spans="1:5" x14ac:dyDescent="0.3"/>
    <row r="17" spans="1:4" x14ac:dyDescent="0.3">
      <c r="A17" s="8" t="s">
        <v>24</v>
      </c>
      <c r="B17" s="93">
        <f>'Indicator 6 Data Entry'!B3</f>
        <v>0</v>
      </c>
    </row>
    <row r="18" spans="1:4" x14ac:dyDescent="0.3"/>
    <row r="19" spans="1:4" ht="28.8" x14ac:dyDescent="0.3">
      <c r="A19" s="60" t="s">
        <v>29</v>
      </c>
      <c r="B19" s="58" t="s">
        <v>39</v>
      </c>
    </row>
    <row r="20" spans="1:4" x14ac:dyDescent="0.3">
      <c r="A20" s="13">
        <f>A6</f>
        <v>0</v>
      </c>
      <c r="B20" s="12" t="e">
        <f>C6/B6</f>
        <v>#DIV/0!</v>
      </c>
    </row>
    <row r="21" spans="1:4" x14ac:dyDescent="0.3">
      <c r="A21" s="13">
        <f t="shared" ref="A21:A29" si="0">A7</f>
        <v>0</v>
      </c>
      <c r="B21" s="12" t="e">
        <f t="shared" ref="B21:B29" si="1">C7/B7</f>
        <v>#DIV/0!</v>
      </c>
    </row>
    <row r="22" spans="1:4" x14ac:dyDescent="0.3">
      <c r="A22" s="13">
        <f t="shared" si="0"/>
        <v>0</v>
      </c>
      <c r="B22" s="12" t="e">
        <f t="shared" si="1"/>
        <v>#DIV/0!</v>
      </c>
      <c r="D22" s="42" t="s">
        <v>14</v>
      </c>
    </row>
    <row r="23" spans="1:4" x14ac:dyDescent="0.3">
      <c r="A23" s="13">
        <f t="shared" si="0"/>
        <v>0</v>
      </c>
      <c r="B23" s="12" t="e">
        <f t="shared" si="1"/>
        <v>#DIV/0!</v>
      </c>
    </row>
    <row r="24" spans="1:4" x14ac:dyDescent="0.3">
      <c r="A24" s="13">
        <f t="shared" si="0"/>
        <v>0</v>
      </c>
      <c r="B24" s="12" t="e">
        <f t="shared" si="1"/>
        <v>#DIV/0!</v>
      </c>
    </row>
    <row r="25" spans="1:4" x14ac:dyDescent="0.3">
      <c r="A25" s="13">
        <f t="shared" si="0"/>
        <v>0</v>
      </c>
      <c r="B25" s="12" t="e">
        <f t="shared" si="1"/>
        <v>#DIV/0!</v>
      </c>
    </row>
    <row r="26" spans="1:4" x14ac:dyDescent="0.3">
      <c r="A26" s="13">
        <f t="shared" si="0"/>
        <v>0</v>
      </c>
      <c r="B26" s="12" t="e">
        <f t="shared" si="1"/>
        <v>#DIV/0!</v>
      </c>
    </row>
    <row r="27" spans="1:4" x14ac:dyDescent="0.3">
      <c r="A27" s="13">
        <f t="shared" si="0"/>
        <v>0</v>
      </c>
      <c r="B27" s="12" t="e">
        <f t="shared" si="1"/>
        <v>#DIV/0!</v>
      </c>
    </row>
    <row r="28" spans="1:4" x14ac:dyDescent="0.3">
      <c r="A28" s="13">
        <f t="shared" si="0"/>
        <v>0</v>
      </c>
      <c r="B28" s="12" t="e">
        <f t="shared" si="1"/>
        <v>#DIV/0!</v>
      </c>
    </row>
    <row r="29" spans="1:4" x14ac:dyDescent="0.3">
      <c r="A29" s="13">
        <f t="shared" si="0"/>
        <v>0</v>
      </c>
      <c r="B29" s="12" t="e">
        <f t="shared" si="1"/>
        <v>#DIV/0!</v>
      </c>
    </row>
    <row r="30" spans="1:4" x14ac:dyDescent="0.3"/>
    <row r="31" spans="1:4" x14ac:dyDescent="0.3"/>
    <row r="32" spans="1:4" x14ac:dyDescent="0.3"/>
    <row r="33" spans="5:5" x14ac:dyDescent="0.3"/>
    <row r="34" spans="5:5" x14ac:dyDescent="0.3"/>
    <row r="35" spans="5:5" x14ac:dyDescent="0.3"/>
    <row r="36" spans="5:5" x14ac:dyDescent="0.3"/>
    <row r="37" spans="5:5" x14ac:dyDescent="0.3"/>
    <row r="38" spans="5:5" x14ac:dyDescent="0.3"/>
    <row r="39" spans="5:5" x14ac:dyDescent="0.3">
      <c r="E39" s="8" t="s">
        <v>15</v>
      </c>
    </row>
    <row r="40" spans="5:5" x14ac:dyDescent="0.3">
      <c r="E40" s="45" t="s">
        <v>16</v>
      </c>
    </row>
    <row r="41" spans="5:5" x14ac:dyDescent="0.3">
      <c r="E41" s="45" t="s">
        <v>17</v>
      </c>
    </row>
    <row r="42" spans="5:5" x14ac:dyDescent="0.3">
      <c r="E42" s="45" t="s">
        <v>18</v>
      </c>
    </row>
    <row r="43" spans="5:5" x14ac:dyDescent="0.3">
      <c r="E43" s="45" t="s">
        <v>19</v>
      </c>
    </row>
    <row r="44" spans="5:5" x14ac:dyDescent="0.3">
      <c r="E44" s="45" t="s">
        <v>20</v>
      </c>
    </row>
    <row r="45" spans="5:5" x14ac:dyDescent="0.3">
      <c r="E45" s="45" t="s">
        <v>21</v>
      </c>
    </row>
    <row r="46" spans="5:5" x14ac:dyDescent="0.3">
      <c r="E46" s="45" t="s">
        <v>22</v>
      </c>
    </row>
    <row r="47" spans="5:5" x14ac:dyDescent="0.3"/>
    <row r="48" spans="5:5" x14ac:dyDescent="0.3"/>
    <row r="49" x14ac:dyDescent="0.3"/>
    <row r="50" x14ac:dyDescent="0.3"/>
    <row r="51" x14ac:dyDescent="0.3"/>
    <row r="52" x14ac:dyDescent="0.3"/>
    <row r="53" x14ac:dyDescent="0.3"/>
  </sheetData>
  <sheetProtection algorithmName="SHA-512" hashValue="rMPYNyntw7x7E8PY5hfIpiTrWNPw7Km4cns/Oxamyr34alD40cr90TdIu9/xManVhsmp5d8YY9PKiy3ElbumJA==" saltValue="7/rnwsYNWmRoMwhoG2LMCw==" spinCount="100000" sheet="1" scenarios="1"/>
  <phoneticPr fontId="15" type="noConversion"/>
  <conditionalFormatting sqref="A20:A29">
    <cfRule type="expression" dxfId="295" priority="7">
      <formula>A20=$B$17</formula>
    </cfRule>
  </conditionalFormatting>
  <conditionalFormatting sqref="B20:B29">
    <cfRule type="expression" dxfId="294" priority="5">
      <formula>A20=$B$17</formula>
    </cfRule>
  </conditionalFormatting>
  <pageMargins left="0.7" right="0.7" top="0.75" bottom="0.75" header="0.3" footer="0.3"/>
  <pageSetup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847A"/>
  </sheetPr>
  <dimension ref="A1:H49"/>
  <sheetViews>
    <sheetView showGridLines="0" workbookViewId="0">
      <selection activeCell="B12" sqref="B12"/>
    </sheetView>
  </sheetViews>
  <sheetFormatPr defaultColWidth="0" defaultRowHeight="14.4" zeroHeight="1" x14ac:dyDescent="0.3"/>
  <cols>
    <col min="1" max="1" width="38.44140625" customWidth="1"/>
    <col min="2" max="2" width="25.5546875" customWidth="1"/>
    <col min="3" max="3" width="29.33203125" customWidth="1"/>
    <col min="4" max="4" width="12.5546875" customWidth="1"/>
    <col min="5" max="7" width="25.5546875" customWidth="1"/>
    <col min="8" max="8" width="9.33203125" customWidth="1"/>
    <col min="9" max="16384" width="9.33203125" hidden="1"/>
  </cols>
  <sheetData>
    <row r="1" spans="1:7" ht="54" customHeight="1" x14ac:dyDescent="0.3">
      <c r="B1" s="81" t="s">
        <v>99</v>
      </c>
      <c r="C1" s="4"/>
      <c r="D1" s="38"/>
      <c r="E1" s="40"/>
    </row>
    <row r="2" spans="1:7" x14ac:dyDescent="0.3">
      <c r="A2" s="6"/>
      <c r="B2" s="2"/>
      <c r="C2" s="2"/>
      <c r="D2" s="2"/>
      <c r="E2" s="2"/>
    </row>
    <row r="3" spans="1:7" x14ac:dyDescent="0.3">
      <c r="A3" s="8" t="s">
        <v>36</v>
      </c>
      <c r="B3" t="str">
        <f>'Indicator 6 Data Entry'!B4</f>
        <v>All children with IEPs, ages 3 through 5 (preschool)</v>
      </c>
      <c r="C3" s="2"/>
      <c r="D3" s="2"/>
      <c r="E3" s="2"/>
    </row>
    <row r="4" spans="1:7" x14ac:dyDescent="0.3">
      <c r="A4" s="6"/>
      <c r="B4" s="2"/>
      <c r="C4" s="2"/>
      <c r="D4" s="2"/>
      <c r="E4" s="2"/>
    </row>
    <row r="5" spans="1:7" ht="118.95" customHeight="1" x14ac:dyDescent="0.3">
      <c r="A5" s="66" t="s">
        <v>29</v>
      </c>
      <c r="B5" s="64" t="s">
        <v>38</v>
      </c>
      <c r="C5" s="64" t="s">
        <v>81</v>
      </c>
    </row>
    <row r="6" spans="1:7" x14ac:dyDescent="0.3">
      <c r="A6">
        <f>'Indicator 6 Data Entry'!A8</f>
        <v>0</v>
      </c>
      <c r="B6" s="82">
        <f>'Indicator 6 Data Entry'!B8</f>
        <v>0</v>
      </c>
      <c r="C6" s="82">
        <f>'Indicator 6 Data Entry'!C8</f>
        <v>0</v>
      </c>
    </row>
    <row r="7" spans="1:7" x14ac:dyDescent="0.3">
      <c r="A7">
        <f>'Indicator 6 Data Entry'!A9</f>
        <v>0</v>
      </c>
      <c r="B7" s="82">
        <f>'Indicator 6 Data Entry'!B9</f>
        <v>0</v>
      </c>
      <c r="C7" s="82">
        <f>'Indicator 6 Data Entry'!C9</f>
        <v>0</v>
      </c>
    </row>
    <row r="8" spans="1:7" x14ac:dyDescent="0.3">
      <c r="A8">
        <f>'Indicator 6 Data Entry'!A10</f>
        <v>0</v>
      </c>
      <c r="B8" s="82">
        <f>'Indicator 6 Data Entry'!B10</f>
        <v>0</v>
      </c>
      <c r="C8" s="82">
        <f>'Indicator 6 Data Entry'!C10</f>
        <v>0</v>
      </c>
    </row>
    <row r="9" spans="1:7" x14ac:dyDescent="0.3">
      <c r="A9">
        <f>'Indicator 6 Data Entry'!A11</f>
        <v>0</v>
      </c>
      <c r="B9" s="82">
        <f>'Indicator 6 Data Entry'!B11</f>
        <v>0</v>
      </c>
      <c r="C9" s="82">
        <f>'Indicator 6 Data Entry'!C11</f>
        <v>0</v>
      </c>
    </row>
    <row r="10" spans="1:7" x14ac:dyDescent="0.3">
      <c r="A10">
        <f>'Indicator 6 Data Entry'!A12</f>
        <v>0</v>
      </c>
      <c r="B10" s="82">
        <f>'Indicator 6 Data Entry'!B12</f>
        <v>0</v>
      </c>
      <c r="C10" s="82">
        <f>'Indicator 6 Data Entry'!C12</f>
        <v>0</v>
      </c>
    </row>
    <row r="11" spans="1:7" x14ac:dyDescent="0.3"/>
    <row r="12" spans="1:7" x14ac:dyDescent="0.3">
      <c r="A12" s="8" t="s">
        <v>66</v>
      </c>
      <c r="B12" s="83"/>
      <c r="C12" s="59"/>
      <c r="D12" s="47" t="s">
        <v>32</v>
      </c>
      <c r="E12" s="47"/>
      <c r="F12" s="47"/>
      <c r="G12" s="47"/>
    </row>
    <row r="13" spans="1:7" x14ac:dyDescent="0.3">
      <c r="A13" s="8" t="s">
        <v>24</v>
      </c>
      <c r="B13" s="93">
        <f>'Indicator 6 Data Entry'!B3</f>
        <v>0</v>
      </c>
    </row>
    <row r="14" spans="1:7" x14ac:dyDescent="0.3"/>
    <row r="15" spans="1:7" ht="28.8" x14ac:dyDescent="0.3">
      <c r="A15" s="60" t="s">
        <v>29</v>
      </c>
      <c r="B15" s="58" t="s">
        <v>39</v>
      </c>
    </row>
    <row r="16" spans="1:7" x14ac:dyDescent="0.3">
      <c r="A16" s="13">
        <f>A6</f>
        <v>0</v>
      </c>
      <c r="B16" s="12" t="e">
        <f>C6/B6</f>
        <v>#DIV/0!</v>
      </c>
    </row>
    <row r="17" spans="1:4" x14ac:dyDescent="0.3">
      <c r="A17" s="13">
        <f t="shared" ref="A17:A20" si="0">A7</f>
        <v>0</v>
      </c>
      <c r="B17" s="12" t="e">
        <f>MIN(1,IF(($A$16=$B$13),(B16+$B$12),(($C7/$B7))))</f>
        <v>#DIV/0!</v>
      </c>
    </row>
    <row r="18" spans="1:4" x14ac:dyDescent="0.3">
      <c r="A18" s="13">
        <f t="shared" si="0"/>
        <v>0</v>
      </c>
      <c r="B18" s="12" t="e">
        <f>MIN(1,IF(OR($A$16=$B$13,$A$17=$B$13),(B17+$B$12),(($C8)/$B8)))</f>
        <v>#DIV/0!</v>
      </c>
      <c r="D18" s="42" t="s">
        <v>14</v>
      </c>
    </row>
    <row r="19" spans="1:4" x14ac:dyDescent="0.3">
      <c r="A19" s="13">
        <f t="shared" si="0"/>
        <v>0</v>
      </c>
      <c r="B19" s="12" t="e">
        <f>MIN(1,IF(OR($A$16=$B$13,$A$17=$B$13,$A$18=$B$13),(B18+$B$12),(($C9/$B9))))</f>
        <v>#DIV/0!</v>
      </c>
    </row>
    <row r="20" spans="1:4" x14ac:dyDescent="0.3">
      <c r="A20" s="13">
        <f t="shared" si="0"/>
        <v>0</v>
      </c>
      <c r="B20" s="12" t="e">
        <f>MIN(1,IF(OR($A$16=$B$13,$A$17=$B$13,$A$18=$B$13,$A$19=$B$13),(B19+$B$12),(($C10/$B10))))</f>
        <v>#DIV/0!</v>
      </c>
    </row>
    <row r="21" spans="1:4" x14ac:dyDescent="0.3">
      <c r="A21" s="13">
        <f>'Indicator 6 Data Entry'!A18</f>
        <v>0</v>
      </c>
      <c r="B21" s="12" t="e">
        <f t="shared" ref="B21:B25" si="1">MIN(1,(B20+B$12))</f>
        <v>#DIV/0!</v>
      </c>
    </row>
    <row r="22" spans="1:4" x14ac:dyDescent="0.3">
      <c r="A22" s="13">
        <f>'Indicator 6 Data Entry'!A19</f>
        <v>0</v>
      </c>
      <c r="B22" s="12" t="e">
        <f t="shared" si="1"/>
        <v>#DIV/0!</v>
      </c>
    </row>
    <row r="23" spans="1:4" x14ac:dyDescent="0.3">
      <c r="A23" s="13">
        <f>'Indicator 6 Data Entry'!A20</f>
        <v>0</v>
      </c>
      <c r="B23" s="12" t="e">
        <f t="shared" si="1"/>
        <v>#DIV/0!</v>
      </c>
    </row>
    <row r="24" spans="1:4" x14ac:dyDescent="0.3">
      <c r="A24" s="13">
        <f>'Indicator 6 Data Entry'!A21</f>
        <v>0</v>
      </c>
      <c r="B24" s="12" t="e">
        <f t="shared" si="1"/>
        <v>#DIV/0!</v>
      </c>
    </row>
    <row r="25" spans="1:4" x14ac:dyDescent="0.3">
      <c r="A25" s="13">
        <f>'Indicator 6 Data Entry'!A22</f>
        <v>0</v>
      </c>
      <c r="B25" s="12" t="e">
        <f t="shared" si="1"/>
        <v>#DIV/0!</v>
      </c>
    </row>
    <row r="26" spans="1:4" x14ac:dyDescent="0.3"/>
    <row r="27" spans="1:4" x14ac:dyDescent="0.3"/>
    <row r="28" spans="1:4" x14ac:dyDescent="0.3"/>
    <row r="29" spans="1:4" x14ac:dyDescent="0.3"/>
    <row r="30" spans="1:4" x14ac:dyDescent="0.3"/>
    <row r="31" spans="1:4" x14ac:dyDescent="0.3"/>
    <row r="32" spans="1:4" x14ac:dyDescent="0.3"/>
    <row r="33" spans="5:5" x14ac:dyDescent="0.3"/>
    <row r="34" spans="5:5" x14ac:dyDescent="0.3">
      <c r="E34" s="8" t="s">
        <v>15</v>
      </c>
    </row>
    <row r="35" spans="5:5" x14ac:dyDescent="0.3">
      <c r="E35" s="45" t="s">
        <v>16</v>
      </c>
    </row>
    <row r="36" spans="5:5" x14ac:dyDescent="0.3">
      <c r="E36" s="45" t="s">
        <v>17</v>
      </c>
    </row>
    <row r="37" spans="5:5" x14ac:dyDescent="0.3">
      <c r="E37" s="45" t="s">
        <v>18</v>
      </c>
    </row>
    <row r="38" spans="5:5" x14ac:dyDescent="0.3">
      <c r="E38" s="45" t="s">
        <v>19</v>
      </c>
    </row>
    <row r="39" spans="5:5" x14ac:dyDescent="0.3">
      <c r="E39" s="45" t="s">
        <v>20</v>
      </c>
    </row>
    <row r="40" spans="5:5" x14ac:dyDescent="0.3">
      <c r="E40" s="45" t="s">
        <v>21</v>
      </c>
    </row>
    <row r="41" spans="5:5" x14ac:dyDescent="0.3">
      <c r="E41" s="45" t="s">
        <v>22</v>
      </c>
    </row>
    <row r="42" spans="5:5" x14ac:dyDescent="0.3"/>
    <row r="43" spans="5:5" x14ac:dyDescent="0.3"/>
    <row r="44" spans="5:5" x14ac:dyDescent="0.3"/>
    <row r="45" spans="5:5" x14ac:dyDescent="0.3"/>
    <row r="46" spans="5:5" x14ac:dyDescent="0.3"/>
    <row r="47" spans="5:5" x14ac:dyDescent="0.3"/>
    <row r="48" spans="5:5" x14ac:dyDescent="0.3"/>
    <row r="49" x14ac:dyDescent="0.3"/>
  </sheetData>
  <sheetProtection algorithmName="SHA-512" hashValue="NinCERj8Wes1TYKQI/Tk4L51+6Iy3ky75vqi5N3yY26dQiELO4apkD9AZrC7AMhJmR7IsEEMdil2Dc6US5wEVw==" saltValue="tphXyGAI7Ht5sFerGb47ow==" spinCount="100000" sheet="1" scenarios="1"/>
  <conditionalFormatting sqref="A16:A25">
    <cfRule type="expression" dxfId="280" priority="28">
      <formula>A16=$B$13</formula>
    </cfRule>
  </conditionalFormatting>
  <conditionalFormatting sqref="B16:B25">
    <cfRule type="expression" dxfId="279" priority="26">
      <formula>A16=$B$13</formula>
    </cfRule>
  </conditionalFormatting>
  <pageMargins left="0.7" right="0.7" top="0.75" bottom="0.75" header="0.3" footer="0.3"/>
  <pageSetup orientation="portrait"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579B"/>
  </sheetPr>
  <dimension ref="A1:J49"/>
  <sheetViews>
    <sheetView showGridLines="0" workbookViewId="0"/>
  </sheetViews>
  <sheetFormatPr defaultColWidth="0" defaultRowHeight="14.4" zeroHeight="1" x14ac:dyDescent="0.3"/>
  <cols>
    <col min="1" max="1" width="38.44140625" customWidth="1"/>
    <col min="2" max="2" width="25.5546875" customWidth="1"/>
    <col min="3" max="3" width="29.44140625" customWidth="1"/>
    <col min="4" max="4" width="14.5546875" bestFit="1" customWidth="1"/>
    <col min="5" max="5" width="15.44140625" customWidth="1"/>
    <col min="6" max="7" width="25.5546875" customWidth="1"/>
    <col min="8" max="10" width="9.33203125" customWidth="1"/>
    <col min="11" max="16384" width="9.33203125" hidden="1"/>
  </cols>
  <sheetData>
    <row r="1" spans="1:5" ht="54" customHeight="1" x14ac:dyDescent="0.3">
      <c r="B1" s="81" t="s">
        <v>100</v>
      </c>
      <c r="C1" s="4"/>
      <c r="D1" s="80"/>
      <c r="E1" s="40"/>
    </row>
    <row r="2" spans="1:5" x14ac:dyDescent="0.3">
      <c r="A2" s="6"/>
      <c r="B2" s="2"/>
      <c r="C2" s="2"/>
      <c r="D2" s="2"/>
      <c r="E2" s="2"/>
    </row>
    <row r="3" spans="1:5" x14ac:dyDescent="0.3">
      <c r="A3" s="8" t="s">
        <v>36</v>
      </c>
      <c r="B3" t="str">
        <f>'Indicator 6 Data Entry'!B4</f>
        <v>All children with IEPs, ages 3 through 5 (preschool)</v>
      </c>
      <c r="C3" s="2"/>
      <c r="D3" s="2"/>
      <c r="E3" s="2"/>
    </row>
    <row r="4" spans="1:5" x14ac:dyDescent="0.3">
      <c r="A4" s="6"/>
      <c r="B4" s="2"/>
      <c r="C4" s="2"/>
      <c r="D4" s="2"/>
      <c r="E4" s="2"/>
    </row>
    <row r="5" spans="1:5" ht="108.6" customHeight="1" x14ac:dyDescent="0.3">
      <c r="A5" s="65" t="s">
        <v>29</v>
      </c>
      <c r="B5" s="64" t="s">
        <v>38</v>
      </c>
      <c r="C5" s="64" t="s">
        <v>81</v>
      </c>
    </row>
    <row r="6" spans="1:5" x14ac:dyDescent="0.3">
      <c r="A6">
        <f>'Indicator 6 Data Entry'!A8</f>
        <v>0</v>
      </c>
      <c r="B6" s="82">
        <f>'Indicator 6 Data Entry'!B8</f>
        <v>0</v>
      </c>
      <c r="C6" s="82">
        <f>'Indicator 6 Data Entry'!C8</f>
        <v>0</v>
      </c>
    </row>
    <row r="7" spans="1:5" x14ac:dyDescent="0.3">
      <c r="A7">
        <f>'Indicator 6 Data Entry'!A9</f>
        <v>0</v>
      </c>
      <c r="B7" s="82">
        <f>'Indicator 6 Data Entry'!B9</f>
        <v>0</v>
      </c>
      <c r="C7" s="82">
        <f>'Indicator 6 Data Entry'!C9</f>
        <v>0</v>
      </c>
    </row>
    <row r="8" spans="1:5" x14ac:dyDescent="0.3">
      <c r="A8">
        <f>'Indicator 6 Data Entry'!A10</f>
        <v>0</v>
      </c>
      <c r="B8" s="82">
        <f>'Indicator 6 Data Entry'!B10</f>
        <v>0</v>
      </c>
      <c r="C8" s="82">
        <f>'Indicator 6 Data Entry'!C10</f>
        <v>0</v>
      </c>
    </row>
    <row r="9" spans="1:5" x14ac:dyDescent="0.3">
      <c r="A9">
        <f>'Indicator 6 Data Entry'!A11</f>
        <v>0</v>
      </c>
      <c r="B9" s="82">
        <f>'Indicator 6 Data Entry'!B11</f>
        <v>0</v>
      </c>
      <c r="C9" s="82">
        <f>'Indicator 6 Data Entry'!C11</f>
        <v>0</v>
      </c>
    </row>
    <row r="10" spans="1:5" x14ac:dyDescent="0.3">
      <c r="A10">
        <f>'Indicator 6 Data Entry'!A12</f>
        <v>0</v>
      </c>
      <c r="B10" s="82">
        <f>'Indicator 6 Data Entry'!B12</f>
        <v>0</v>
      </c>
      <c r="C10" s="82">
        <f>'Indicator 6 Data Entry'!C12</f>
        <v>0</v>
      </c>
    </row>
    <row r="11" spans="1:5" x14ac:dyDescent="0.3"/>
    <row r="12" spans="1:5" x14ac:dyDescent="0.3">
      <c r="A12" s="8" t="s">
        <v>24</v>
      </c>
      <c r="B12" s="93">
        <f>'Indicator 6 Data Entry'!B3</f>
        <v>0</v>
      </c>
      <c r="D12" s="99" t="str">
        <f>IF(OR(B12=A6,B12=A7),"Note: This method is not valid for the selected baseline year.","")</f>
        <v>Note: This method is not valid for the selected baseline year.</v>
      </c>
    </row>
    <row r="13" spans="1:5" x14ac:dyDescent="0.3"/>
    <row r="14" spans="1:5" ht="28.8" x14ac:dyDescent="0.3">
      <c r="A14" s="9" t="s">
        <v>29</v>
      </c>
      <c r="B14" s="43" t="s">
        <v>39</v>
      </c>
      <c r="C14" s="43" t="s">
        <v>31</v>
      </c>
      <c r="D14" s="44" t="s">
        <v>30</v>
      </c>
    </row>
    <row r="15" spans="1:5" x14ac:dyDescent="0.3">
      <c r="A15" s="11">
        <f>A6</f>
        <v>0</v>
      </c>
      <c r="B15" s="92" t="str">
        <f>IF(OR(B12=A6,B12=A7),"",C6/B6)</f>
        <v/>
      </c>
      <c r="C15" s="94" t="str">
        <f>IF(OR(B12=A6,B12=A7),"","N/A")</f>
        <v/>
      </c>
      <c r="D15" s="95"/>
    </row>
    <row r="16" spans="1:5" x14ac:dyDescent="0.3">
      <c r="A16" s="11">
        <f t="shared" ref="A16:A19" si="0">A7</f>
        <v>0</v>
      </c>
      <c r="B16" s="92" t="str">
        <f>IF(OR(B12=A6,B12=A7),"",C7/B7)</f>
        <v/>
      </c>
      <c r="C16" s="96" t="str">
        <f>IF(OR(B12=A6,B12=A7),"",B16-B15)</f>
        <v/>
      </c>
      <c r="D16" s="95"/>
    </row>
    <row r="17" spans="1:6" x14ac:dyDescent="0.3">
      <c r="A17" s="11">
        <f t="shared" si="0"/>
        <v>0</v>
      </c>
      <c r="B17" s="97" t="str">
        <f>IF(OR(B12=A6,B12=A7),"",C8/B8)</f>
        <v/>
      </c>
      <c r="C17" s="97" t="str">
        <f>IF(OR(B12=A6,B12=A7),"",B17-B16)</f>
        <v/>
      </c>
      <c r="D17" s="97" t="str">
        <f>IF(OR(B12=A6,B12=A7),"",IF(A17=B$12,AVERAGE(C$16:C17),""))</f>
        <v/>
      </c>
    </row>
    <row r="18" spans="1:6" x14ac:dyDescent="0.3">
      <c r="A18" s="11">
        <f t="shared" si="0"/>
        <v>0</v>
      </c>
      <c r="B18" s="98" t="str">
        <f>IF(OR(B12=A6,B12=A7),"",MIN(1,IF(A$17=B$12,(B17+D$17),C9/B9)))</f>
        <v/>
      </c>
      <c r="C18" s="98" t="str">
        <f>IF(OR(B12=A6,B12=A7),"",IF(A$17=B$12,"",B18-B17))</f>
        <v/>
      </c>
      <c r="D18" s="97" t="str">
        <f>IF(OR(B12=A6,B12=A7),"",IF(A18=B$12,AVERAGE(C$16:C18),""))</f>
        <v/>
      </c>
      <c r="F18" s="42" t="s">
        <v>14</v>
      </c>
    </row>
    <row r="19" spans="1:6" x14ac:dyDescent="0.3">
      <c r="A19" s="11">
        <f t="shared" si="0"/>
        <v>0</v>
      </c>
      <c r="B19" s="98" t="str">
        <f>IF(OR(B12=A6,B12=A7),"",MIN(1,IF(A$17=B$12,(B18+D$17),IF(A$18=B$12,(B18+D$18),C10/B10))))</f>
        <v/>
      </c>
      <c r="C19" s="98" t="str">
        <f>IF(OR(B12=A6,B12=A7),"",IF(OR(A$17=B$12,A$18=B$12),"",B19-B18))</f>
        <v/>
      </c>
      <c r="D19" s="98" t="str">
        <f>IF(OR(B12=A6,B12=A7),"",IF(A19=B$12,AVERAGE(C$16:C19),""))</f>
        <v/>
      </c>
    </row>
    <row r="20" spans="1:6" x14ac:dyDescent="0.3">
      <c r="A20" s="13">
        <f>'Indicator 6 Data Entry'!A18</f>
        <v>0</v>
      </c>
      <c r="B20" s="98" t="str">
        <f>IF(OR(B12=A6,B12=A7),"",MIN(1,IF(A$17=B$12,(B19+D$17),IF(A$18=B$12,(B19+D$18),IF(A$19=B$12,(B19+D$19),"")))))</f>
        <v/>
      </c>
      <c r="C20" s="98"/>
      <c r="D20" s="98"/>
    </row>
    <row r="21" spans="1:6" x14ac:dyDescent="0.3">
      <c r="A21" s="13">
        <f>'Indicator 6 Data Entry'!A19</f>
        <v>0</v>
      </c>
      <c r="B21" s="98" t="str">
        <f>IF(OR(B12=A6,B12=A7),"",MIN(1,IF(A$17=B$12,(B20+D$17),IF(A$18=B$12,(B20+D$18),IF(A$19=B$12,(B20+D$19),"")))))</f>
        <v/>
      </c>
      <c r="C21" s="98"/>
      <c r="D21" s="98"/>
    </row>
    <row r="22" spans="1:6" x14ac:dyDescent="0.3">
      <c r="A22" s="13">
        <f>'Indicator 6 Data Entry'!A20</f>
        <v>0</v>
      </c>
      <c r="B22" s="98" t="str">
        <f>IF(OR(B12=A6,B12=A7),"",MIN(1,IF(A$17=B$12,(B21+D$17),IF(A$18=B$12,(B21+D$18),IF(A$19=B$12,(B21+D$19),"")))))</f>
        <v/>
      </c>
      <c r="C22" s="98"/>
      <c r="D22" s="98"/>
    </row>
    <row r="23" spans="1:6" x14ac:dyDescent="0.3">
      <c r="A23" s="13">
        <f>'Indicator 6 Data Entry'!A21</f>
        <v>0</v>
      </c>
      <c r="B23" s="98" t="str">
        <f>IF(OR(B12=A6,B12=A7),"",MIN(1,IF(A$17=B$12,(B22+D$17),IF(A$18=B$12,(B22+D$18),IF(A$19=B$12,(B22+D$19),"")))))</f>
        <v/>
      </c>
      <c r="C23" s="98"/>
      <c r="D23" s="98"/>
    </row>
    <row r="24" spans="1:6" x14ac:dyDescent="0.3">
      <c r="A24" s="13">
        <f>'Indicator 6 Data Entry'!A22</f>
        <v>0</v>
      </c>
      <c r="B24" s="98" t="str">
        <f>IF(OR(B12=A6,B12=A7),"",MIN(1,IF(A$17=B$12,(B23+D$17),IF(A$18=B$12,(B23+D$18),IF(A$19=B$12,(B23+D$19),"")))))</f>
        <v/>
      </c>
      <c r="C24" s="98"/>
      <c r="D24" s="98"/>
    </row>
    <row r="25" spans="1:6" x14ac:dyDescent="0.3"/>
    <row r="26" spans="1:6" x14ac:dyDescent="0.3"/>
    <row r="27" spans="1:6" x14ac:dyDescent="0.3"/>
    <row r="28" spans="1:6" x14ac:dyDescent="0.3"/>
    <row r="29" spans="1:6" x14ac:dyDescent="0.3"/>
    <row r="30" spans="1:6" x14ac:dyDescent="0.3"/>
    <row r="31" spans="1:6" x14ac:dyDescent="0.3"/>
    <row r="32" spans="1:6" x14ac:dyDescent="0.3"/>
    <row r="33" spans="6:6" x14ac:dyDescent="0.3">
      <c r="F33" s="8" t="s">
        <v>15</v>
      </c>
    </row>
    <row r="34" spans="6:6" x14ac:dyDescent="0.3">
      <c r="F34" s="45" t="s">
        <v>16</v>
      </c>
    </row>
    <row r="35" spans="6:6" x14ac:dyDescent="0.3">
      <c r="F35" s="45" t="s">
        <v>17</v>
      </c>
    </row>
    <row r="36" spans="6:6" x14ac:dyDescent="0.3">
      <c r="F36" s="45" t="s">
        <v>18</v>
      </c>
    </row>
    <row r="37" spans="6:6" x14ac:dyDescent="0.3">
      <c r="F37" s="45" t="s">
        <v>19</v>
      </c>
    </row>
    <row r="38" spans="6:6" x14ac:dyDescent="0.3">
      <c r="F38" s="45" t="s">
        <v>20</v>
      </c>
    </row>
    <row r="39" spans="6:6" x14ac:dyDescent="0.3">
      <c r="F39" s="45" t="s">
        <v>21</v>
      </c>
    </row>
    <row r="40" spans="6:6" x14ac:dyDescent="0.3">
      <c r="F40" s="45" t="s">
        <v>22</v>
      </c>
    </row>
    <row r="41" spans="6:6" x14ac:dyDescent="0.3"/>
    <row r="42" spans="6:6" x14ac:dyDescent="0.3"/>
    <row r="43" spans="6:6" x14ac:dyDescent="0.3"/>
    <row r="44" spans="6:6" x14ac:dyDescent="0.3"/>
    <row r="45" spans="6:6" x14ac:dyDescent="0.3"/>
    <row r="46" spans="6:6" x14ac:dyDescent="0.3"/>
    <row r="47" spans="6:6" x14ac:dyDescent="0.3"/>
    <row r="48" spans="6:6" x14ac:dyDescent="0.3"/>
    <row r="49" x14ac:dyDescent="0.3"/>
  </sheetData>
  <sheetProtection algorithmName="SHA-512" hashValue="k217SsUTjc+gw8tsJHaRvwaWLwsIII1Doi6kedr/UjN43elLYsZOdysCDF2+Oh2hPOSVHV6zE1toRTrZv6LW1Q==" saltValue="v9JJhkQW41yTi/LbZNI/Pg==" spinCount="100000" sheet="1" scenarios="1"/>
  <conditionalFormatting sqref="B20:D24 A15:D19">
    <cfRule type="expression" dxfId="265" priority="14">
      <formula>$A15=$B$12</formula>
    </cfRule>
  </conditionalFormatting>
  <conditionalFormatting sqref="A20:A24">
    <cfRule type="expression" dxfId="264" priority="8">
      <formula>A20=$B$14</formula>
    </cfRule>
  </conditionalFormatting>
  <conditionalFormatting sqref="A15:D24">
    <cfRule type="expression" dxfId="263" priority="1">
      <formula>$B$12=$A$7</formula>
    </cfRule>
    <cfRule type="expression" dxfId="262" priority="2">
      <formula>$B$12=$A$6</formula>
    </cfRule>
  </conditionalFormatting>
  <pageMargins left="0.7" right="0.7" top="0.75" bottom="0.75" header="0.3" footer="0.3"/>
  <pageSetup orientation="portrait"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7"/>
  </sheetPr>
  <dimension ref="A1:J50"/>
  <sheetViews>
    <sheetView showGridLines="0" workbookViewId="0">
      <selection activeCell="B12" sqref="B12"/>
    </sheetView>
  </sheetViews>
  <sheetFormatPr defaultColWidth="0" defaultRowHeight="14.4" zeroHeight="1" x14ac:dyDescent="0.3"/>
  <cols>
    <col min="1" max="1" width="38.44140625" customWidth="1"/>
    <col min="2" max="2" width="25.5546875" customWidth="1"/>
    <col min="3" max="3" width="30.33203125" customWidth="1"/>
    <col min="4" max="7" width="25.5546875" customWidth="1"/>
    <col min="8" max="10" width="9.33203125" customWidth="1"/>
    <col min="11" max="16384" width="9.33203125" hidden="1"/>
  </cols>
  <sheetData>
    <row r="1" spans="1:7" ht="54" customHeight="1" x14ac:dyDescent="0.3">
      <c r="B1" s="81" t="s">
        <v>101</v>
      </c>
      <c r="C1" s="4"/>
      <c r="D1" s="38"/>
      <c r="E1" s="40"/>
    </row>
    <row r="2" spans="1:7" x14ac:dyDescent="0.3">
      <c r="A2" s="6"/>
      <c r="B2" s="2"/>
      <c r="C2" s="2"/>
      <c r="D2" s="39"/>
      <c r="E2" s="39"/>
    </row>
    <row r="3" spans="1:7" x14ac:dyDescent="0.3">
      <c r="A3" s="8" t="s">
        <v>36</v>
      </c>
      <c r="B3" t="str">
        <f>'Indicator 6 Data Entry'!B4</f>
        <v>All children with IEPs, ages 3 through 5 (preschool)</v>
      </c>
      <c r="C3" s="2"/>
      <c r="D3" s="39"/>
      <c r="E3" s="39"/>
    </row>
    <row r="4" spans="1:7" x14ac:dyDescent="0.3">
      <c r="A4" s="6"/>
      <c r="B4" s="2"/>
      <c r="C4" s="2"/>
      <c r="D4" s="39"/>
      <c r="E4" s="39"/>
    </row>
    <row r="5" spans="1:7" ht="119.7" customHeight="1" x14ac:dyDescent="0.3">
      <c r="A5" s="65" t="s">
        <v>29</v>
      </c>
      <c r="B5" s="64" t="s">
        <v>38</v>
      </c>
      <c r="C5" s="64" t="s">
        <v>81</v>
      </c>
    </row>
    <row r="6" spans="1:7" x14ac:dyDescent="0.3">
      <c r="A6">
        <f>'Indicator 6 Data Entry'!A8</f>
        <v>0</v>
      </c>
      <c r="B6" s="82">
        <f>'Indicator 6 Data Entry'!B8</f>
        <v>0</v>
      </c>
      <c r="C6" s="82">
        <f>'Indicator 6 Data Entry'!C8</f>
        <v>0</v>
      </c>
    </row>
    <row r="7" spans="1:7" x14ac:dyDescent="0.3">
      <c r="A7">
        <f>'Indicator 6 Data Entry'!A9</f>
        <v>0</v>
      </c>
      <c r="B7" s="82">
        <f>'Indicator 6 Data Entry'!B9</f>
        <v>0</v>
      </c>
      <c r="C7" s="82">
        <f>'Indicator 6 Data Entry'!C9</f>
        <v>0</v>
      </c>
    </row>
    <row r="8" spans="1:7" x14ac:dyDescent="0.3">
      <c r="A8">
        <f>'Indicator 6 Data Entry'!A10</f>
        <v>0</v>
      </c>
      <c r="B8" s="82">
        <f>'Indicator 6 Data Entry'!B10</f>
        <v>0</v>
      </c>
      <c r="C8" s="82">
        <f>'Indicator 6 Data Entry'!C10</f>
        <v>0</v>
      </c>
    </row>
    <row r="9" spans="1:7" x14ac:dyDescent="0.3">
      <c r="A9">
        <f>'Indicator 6 Data Entry'!A11</f>
        <v>0</v>
      </c>
      <c r="B9" s="82">
        <f>'Indicator 6 Data Entry'!B11</f>
        <v>0</v>
      </c>
      <c r="C9" s="82">
        <f>'Indicator 6 Data Entry'!C11</f>
        <v>0</v>
      </c>
    </row>
    <row r="10" spans="1:7" x14ac:dyDescent="0.3">
      <c r="A10">
        <f>'Indicator 6 Data Entry'!A12</f>
        <v>0</v>
      </c>
      <c r="B10" s="82">
        <f>'Indicator 6 Data Entry'!B12</f>
        <v>0</v>
      </c>
      <c r="C10" s="82">
        <f>'Indicator 6 Data Entry'!C12</f>
        <v>0</v>
      </c>
    </row>
    <row r="11" spans="1:7" x14ac:dyDescent="0.3"/>
    <row r="12" spans="1:7" x14ac:dyDescent="0.3">
      <c r="A12" s="8" t="str">
        <f>CONCATENATE("Enter a goal for ",'Indicator 6 Data Entry'!A22,":")</f>
        <v>Enter a goal for :</v>
      </c>
      <c r="B12" s="83"/>
      <c r="C12" s="59"/>
      <c r="D12" s="47"/>
      <c r="E12" s="47"/>
      <c r="F12" s="47"/>
      <c r="G12" s="47"/>
    </row>
    <row r="13" spans="1:7" x14ac:dyDescent="0.3">
      <c r="A13" s="8" t="s">
        <v>24</v>
      </c>
      <c r="B13" s="93">
        <f>'Indicator 6 Data Entry'!B3</f>
        <v>0</v>
      </c>
    </row>
    <row r="14" spans="1:7" x14ac:dyDescent="0.3"/>
    <row r="15" spans="1:7" ht="28.8" x14ac:dyDescent="0.3">
      <c r="A15" s="75" t="s">
        <v>29</v>
      </c>
      <c r="B15" s="77" t="s">
        <v>39</v>
      </c>
    </row>
    <row r="16" spans="1:7" x14ac:dyDescent="0.3">
      <c r="A16" s="11">
        <f>A6</f>
        <v>0</v>
      </c>
      <c r="B16" s="92" t="e">
        <f>$C6/$B6</f>
        <v>#DIV/0!</v>
      </c>
    </row>
    <row r="17" spans="1:4" x14ac:dyDescent="0.3">
      <c r="A17" s="11">
        <f>A7</f>
        <v>0</v>
      </c>
      <c r="B17" s="92" t="e">
        <f>IF($A$16=$B$13,(B16+((B$12-B$16)/9)),($C7/$B7))</f>
        <v>#DIV/0!</v>
      </c>
    </row>
    <row r="18" spans="1:4" x14ac:dyDescent="0.3">
      <c r="A18" s="11">
        <f>A8</f>
        <v>0</v>
      </c>
      <c r="B18" s="97" t="e">
        <f>IF($A$16=$B$13,(B17+((B$12-B$16)/9)),IF($A$17=$B$13,(B17+((B$12-B$17)/8)),($C8/$B8)))</f>
        <v>#DIV/0!</v>
      </c>
      <c r="D18" s="42" t="s">
        <v>14</v>
      </c>
    </row>
    <row r="19" spans="1:4" x14ac:dyDescent="0.3">
      <c r="A19" s="11">
        <f>A9</f>
        <v>0</v>
      </c>
      <c r="B19" s="98" t="e">
        <f>IF($A$16=$B$13,(B18+((B$12-B$16)/9)),IF($A$17=$B$13,(B18+((B$12-B$17)/8)),IF($A$18=$B$13,(B18+((B$12-B$18)/7)),($C9/$B9))))</f>
        <v>#DIV/0!</v>
      </c>
    </row>
    <row r="20" spans="1:4" x14ac:dyDescent="0.3">
      <c r="A20" s="11">
        <f>A10</f>
        <v>0</v>
      </c>
      <c r="B20" s="98" t="e">
        <f>IF($A$16=$B$13,(B19+((B$12-B$16)/9)),IF($A$17=$B$13,(B19+((B$12-B$17)/8)),IF($A$18=$B$13,(B19+((B$12-B$18)/7)),IF($A$19=$B$13,(B19+((B$12-B$19)/6)),($C10/$B10)))))</f>
        <v>#DIV/0!</v>
      </c>
    </row>
    <row r="21" spans="1:4" x14ac:dyDescent="0.3">
      <c r="A21" s="13">
        <f>'Indicator 6 Data Entry'!A18</f>
        <v>0</v>
      </c>
      <c r="B21" s="98" t="e">
        <f>IF($A$16=$B$13,(B20+((B$12-B$16)/9)),IF($A$17=$B$13,(B20+((B$12-B$17)/8)),IF($A$18=$B$13,(B20+((B$12-B$18)/7)),IF($A$19=$B$13,(B20+((B$12-B$19)/6)),IF($A$20=$B$13,(B20+((B$12-B$20)/5)),"")))))</f>
        <v>#DIV/0!</v>
      </c>
    </row>
    <row r="22" spans="1:4" x14ac:dyDescent="0.3">
      <c r="A22" s="13">
        <f>'Indicator 6 Data Entry'!A19</f>
        <v>0</v>
      </c>
      <c r="B22" s="98" t="e">
        <f>IF($A$16=$B$13,(B21+((B$12-B$16)/9)),IF($A$17=$B$13,(B21+((B$12-B$17)/8)),IF($A$18=$B$13,(B21+((B$12-B$18)/7)),IF($A$19=$B$13,(B21+((B$12-B$19)/6)),IF($A$20=$B$13,(B21+((B$12-B$20)/5)),"")))))</f>
        <v>#DIV/0!</v>
      </c>
    </row>
    <row r="23" spans="1:4" x14ac:dyDescent="0.3">
      <c r="A23" s="13">
        <f>'Indicator 6 Data Entry'!A20</f>
        <v>0</v>
      </c>
      <c r="B23" s="98" t="e">
        <f>IF($A$16=$B$13,(B22+((B$12-B$16)/9)),IF($A$17=$B$13,(B22+((B$12-B$17)/8)),IF($A$18=$B$13,(B22+((B$12-B$18)/7)),IF($A$19=$B$13,(B22+((B$12-B$19)/6)),IF($A$20=$B$13,(B22+((B$12-B$20)/5)),"")))))</f>
        <v>#DIV/0!</v>
      </c>
    </row>
    <row r="24" spans="1:4" x14ac:dyDescent="0.3">
      <c r="A24" s="13">
        <f>'Indicator 6 Data Entry'!A21</f>
        <v>0</v>
      </c>
      <c r="B24" s="98" t="e">
        <f>IF($A$16=$B$13,(B23+((B$12-B$16)/9)),IF($A$17=$B$13,(B23+((B$12-B$17)/8)),IF($A$18=$B$13,(B23+((B$12-B$18)/7)),IF($A$19=$B$13,(B23+((B$12-B$19)/6)),IF($A$20=$B$13,(B23+((B$12-B$20)/5)),"")))))</f>
        <v>#DIV/0!</v>
      </c>
    </row>
    <row r="25" spans="1:4" x14ac:dyDescent="0.3">
      <c r="A25" s="13">
        <f>'Indicator 6 Data Entry'!A22</f>
        <v>0</v>
      </c>
      <c r="B25" s="98" t="e">
        <f>IF($A$16=$B$13,(B24+((B$12-B$16)/9)),IF($A$17=$B$13,(B24+((B$12-B$17)/8)),IF($A$18=$B$13,(B24+((B$12-B$18)/7)),IF($A$19=$B$13,(B24+((B$12-B$19)/6)),IF($A$20=$B$13,(B24+((B$12-B$20)/5)),"")))))</f>
        <v>#DIV/0!</v>
      </c>
    </row>
    <row r="26" spans="1:4" x14ac:dyDescent="0.3"/>
    <row r="27" spans="1:4" x14ac:dyDescent="0.3"/>
    <row r="28" spans="1:4" x14ac:dyDescent="0.3"/>
    <row r="29" spans="1:4" x14ac:dyDescent="0.3"/>
    <row r="30" spans="1:4" x14ac:dyDescent="0.3"/>
    <row r="31" spans="1:4" x14ac:dyDescent="0.3"/>
    <row r="32" spans="1:4" x14ac:dyDescent="0.3"/>
    <row r="33" spans="6:6" x14ac:dyDescent="0.3"/>
    <row r="34" spans="6:6" x14ac:dyDescent="0.3"/>
    <row r="35" spans="6:6" x14ac:dyDescent="0.3">
      <c r="F35" s="8" t="s">
        <v>15</v>
      </c>
    </row>
    <row r="36" spans="6:6" x14ac:dyDescent="0.3">
      <c r="F36" s="45" t="s">
        <v>16</v>
      </c>
    </row>
    <row r="37" spans="6:6" x14ac:dyDescent="0.3">
      <c r="F37" s="45" t="s">
        <v>17</v>
      </c>
    </row>
    <row r="38" spans="6:6" x14ac:dyDescent="0.3">
      <c r="F38" s="45" t="s">
        <v>18</v>
      </c>
    </row>
    <row r="39" spans="6:6" x14ac:dyDescent="0.3">
      <c r="F39" s="45" t="s">
        <v>19</v>
      </c>
    </row>
    <row r="40" spans="6:6" x14ac:dyDescent="0.3">
      <c r="F40" s="45" t="s">
        <v>20</v>
      </c>
    </row>
    <row r="41" spans="6:6" x14ac:dyDescent="0.3">
      <c r="F41" s="45" t="s">
        <v>21</v>
      </c>
    </row>
    <row r="42" spans="6:6" x14ac:dyDescent="0.3">
      <c r="F42" s="45" t="s">
        <v>22</v>
      </c>
    </row>
    <row r="43" spans="6:6" x14ac:dyDescent="0.3"/>
    <row r="44" spans="6:6" x14ac:dyDescent="0.3"/>
    <row r="45" spans="6:6" x14ac:dyDescent="0.3"/>
    <row r="46" spans="6:6" x14ac:dyDescent="0.3"/>
    <row r="47" spans="6:6" x14ac:dyDescent="0.3"/>
    <row r="48" spans="6:6" x14ac:dyDescent="0.3"/>
    <row r="49" x14ac:dyDescent="0.3"/>
    <row r="50" x14ac:dyDescent="0.3"/>
  </sheetData>
  <sheetProtection algorithmName="SHA-512" hashValue="YaHPDPuOC4qdi+H3tF3pnqScIu2SrXMKHY5aCQ5arJEsR0ky17ej7Wuil6yS8aINJE0BuubP2OhVDOyz09E3UA==" saltValue="YTirtvDkkq2yGWTxU0n4AA==" spinCount="100000" sheet="1" scenarios="1"/>
  <conditionalFormatting sqref="A16:B20 B21:B25">
    <cfRule type="expression" dxfId="245" priority="13">
      <formula>$A16=$B$13</formula>
    </cfRule>
  </conditionalFormatting>
  <conditionalFormatting sqref="A21:A25">
    <cfRule type="expression" dxfId="244" priority="1">
      <formula>A21=$B$13</formula>
    </cfRule>
  </conditionalFormatting>
  <pageMargins left="0.7" right="0.7" top="0.75" bottom="0.75" header="0.3" footer="0.3"/>
  <pageSetup orientation="portrait" r:id="rId1"/>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C1A"/>
  </sheetPr>
  <dimension ref="A1:J50"/>
  <sheetViews>
    <sheetView showGridLines="0" workbookViewId="0">
      <selection activeCell="B12" sqref="B12"/>
    </sheetView>
  </sheetViews>
  <sheetFormatPr defaultColWidth="0" defaultRowHeight="14.4" zeroHeight="1" x14ac:dyDescent="0.3"/>
  <cols>
    <col min="1" max="1" width="38.44140625" customWidth="1"/>
    <col min="2" max="2" width="25.5546875" customWidth="1"/>
    <col min="3" max="3" width="30.5546875" customWidth="1"/>
    <col min="4" max="7" width="25.5546875" customWidth="1"/>
    <col min="8" max="10" width="9.33203125" customWidth="1"/>
    <col min="11" max="16384" width="9.33203125" hidden="1"/>
  </cols>
  <sheetData>
    <row r="1" spans="1:7" ht="54" customHeight="1" x14ac:dyDescent="0.3">
      <c r="B1" s="81" t="s">
        <v>102</v>
      </c>
      <c r="C1" s="4"/>
      <c r="D1" s="38"/>
      <c r="E1" s="40"/>
    </row>
    <row r="2" spans="1:7" ht="15.6" x14ac:dyDescent="0.3">
      <c r="A2" s="6"/>
      <c r="B2" s="2"/>
      <c r="C2" s="2"/>
      <c r="D2" s="40"/>
      <c r="E2" s="40"/>
    </row>
    <row r="3" spans="1:7" ht="15.6" x14ac:dyDescent="0.3">
      <c r="A3" s="8" t="s">
        <v>36</v>
      </c>
      <c r="B3" t="str">
        <f>'Indicator 6 Data Entry'!B4</f>
        <v>All children with IEPs, ages 3 through 5 (preschool)</v>
      </c>
      <c r="C3" s="2"/>
      <c r="D3" s="40"/>
      <c r="E3" s="40"/>
    </row>
    <row r="4" spans="1:7" x14ac:dyDescent="0.3">
      <c r="A4" s="6"/>
      <c r="B4" s="2"/>
      <c r="C4" s="2"/>
      <c r="D4" s="39"/>
      <c r="E4" s="39"/>
    </row>
    <row r="5" spans="1:7" ht="118.35" customHeight="1" x14ac:dyDescent="0.3">
      <c r="A5" s="65" t="s">
        <v>29</v>
      </c>
      <c r="B5" s="64" t="s">
        <v>38</v>
      </c>
      <c r="C5" s="64" t="s">
        <v>81</v>
      </c>
    </row>
    <row r="6" spans="1:7" x14ac:dyDescent="0.3">
      <c r="A6">
        <f>'Indicator 6 Data Entry'!A8</f>
        <v>0</v>
      </c>
      <c r="B6" s="82">
        <f>'Indicator 6 Data Entry'!B8</f>
        <v>0</v>
      </c>
      <c r="C6" s="82">
        <f>'Indicator 6 Data Entry'!C8</f>
        <v>0</v>
      </c>
    </row>
    <row r="7" spans="1:7" x14ac:dyDescent="0.3">
      <c r="A7">
        <f>'Indicator 6 Data Entry'!A9</f>
        <v>0</v>
      </c>
      <c r="B7" s="82">
        <f>'Indicator 6 Data Entry'!B9</f>
        <v>0</v>
      </c>
      <c r="C7" s="82">
        <f>'Indicator 6 Data Entry'!C9</f>
        <v>0</v>
      </c>
    </row>
    <row r="8" spans="1:7" x14ac:dyDescent="0.3">
      <c r="A8">
        <f>'Indicator 6 Data Entry'!A10</f>
        <v>0</v>
      </c>
      <c r="B8" s="82">
        <f>'Indicator 6 Data Entry'!B10</f>
        <v>0</v>
      </c>
      <c r="C8" s="82">
        <f>'Indicator 6 Data Entry'!C10</f>
        <v>0</v>
      </c>
    </row>
    <row r="9" spans="1:7" x14ac:dyDescent="0.3">
      <c r="A9">
        <f>'Indicator 6 Data Entry'!A11</f>
        <v>0</v>
      </c>
      <c r="B9" s="82">
        <f>'Indicator 6 Data Entry'!B11</f>
        <v>0</v>
      </c>
      <c r="C9" s="82">
        <f>'Indicator 6 Data Entry'!C11</f>
        <v>0</v>
      </c>
    </row>
    <row r="10" spans="1:7" x14ac:dyDescent="0.3">
      <c r="A10">
        <f>'Indicator 6 Data Entry'!A12</f>
        <v>0</v>
      </c>
      <c r="B10" s="82">
        <f>'Indicator 6 Data Entry'!B12</f>
        <v>0</v>
      </c>
      <c r="C10" s="82">
        <f>'Indicator 6 Data Entry'!C12</f>
        <v>0</v>
      </c>
    </row>
    <row r="11" spans="1:7" x14ac:dyDescent="0.3"/>
    <row r="12" spans="1:7" x14ac:dyDescent="0.3">
      <c r="A12" s="8" t="s">
        <v>5</v>
      </c>
      <c r="B12" s="83"/>
      <c r="C12" s="59"/>
      <c r="D12" s="47" t="s">
        <v>32</v>
      </c>
      <c r="E12" s="47"/>
      <c r="F12" s="47"/>
      <c r="G12" s="47"/>
    </row>
    <row r="13" spans="1:7" x14ac:dyDescent="0.3">
      <c r="A13" s="8" t="s">
        <v>24</v>
      </c>
      <c r="B13" s="93">
        <f>'Indicator 6 Data Entry'!B3</f>
        <v>0</v>
      </c>
    </row>
    <row r="14" spans="1:7" x14ac:dyDescent="0.3"/>
    <row r="15" spans="1:7" ht="28.8" x14ac:dyDescent="0.3">
      <c r="A15" s="9" t="s">
        <v>29</v>
      </c>
      <c r="B15" s="43" t="s">
        <v>40</v>
      </c>
      <c r="C15" s="43" t="s">
        <v>13</v>
      </c>
    </row>
    <row r="16" spans="1:7" x14ac:dyDescent="0.3">
      <c r="A16" s="11">
        <f>A6</f>
        <v>0</v>
      </c>
      <c r="B16" s="92" t="e">
        <f>C6/B6</f>
        <v>#DIV/0!</v>
      </c>
      <c r="C16" s="94" t="s">
        <v>4</v>
      </c>
    </row>
    <row r="17" spans="1:5" x14ac:dyDescent="0.3">
      <c r="A17" s="11">
        <f>A7</f>
        <v>0</v>
      </c>
      <c r="B17" s="92" t="e">
        <f>MIN(1,IF(A$16=B$13,(B16*(1+B$12)),(C7/B7)))</f>
        <v>#DIV/0!</v>
      </c>
      <c r="C17" s="100" t="e">
        <f>IF(A$16=B$13,B17-B16,"N/A")</f>
        <v>#DIV/0!</v>
      </c>
    </row>
    <row r="18" spans="1:5" x14ac:dyDescent="0.3">
      <c r="A18" s="11">
        <f>A8</f>
        <v>0</v>
      </c>
      <c r="B18" s="97" t="e">
        <f>MIN(1,IF(A$16=B$13,(B17*(1+B$12)^2),IF(A$17=B$13,(B17*(1+B$12)),(C8/B8))))</f>
        <v>#DIV/0!</v>
      </c>
      <c r="C18" s="101" t="e">
        <f>IF(OR(A$16=B$13,A$17=B$13),B18-B17,"N/A")</f>
        <v>#DIV/0!</v>
      </c>
      <c r="E18" s="37"/>
    </row>
    <row r="19" spans="1:5" x14ac:dyDescent="0.3">
      <c r="A19" s="11">
        <f>A9</f>
        <v>0</v>
      </c>
      <c r="B19" s="97" t="e">
        <f>MIN(1,IF(A$16=B$13,(B18*(1+B$12)^3),IF(A$17=B$13,(B18*(1+B$12)^2),IF(A$18=B$13,(B18*(1+B$12)),(C9/B9)))))</f>
        <v>#DIV/0!</v>
      </c>
      <c r="C19" s="101" t="e">
        <f>IF(OR(A$16=B$13,A$17=B$13,A$18=B$13),B19-B18,"N/A")</f>
        <v>#DIV/0!</v>
      </c>
      <c r="E19" s="42" t="s">
        <v>14</v>
      </c>
    </row>
    <row r="20" spans="1:5" x14ac:dyDescent="0.3">
      <c r="A20" s="11">
        <f>A10</f>
        <v>0</v>
      </c>
      <c r="B20" s="97" t="e">
        <f>MIN(1,IF(A$16=B$13,(B19*(1+B$12)^4),IF(A$17=B$13,(B19*(1+B$12)^3),IF(A$18=B$13,(B19*(1+B$12)^2),IF(A$19=B$13,(B19*(1+B$12)),(C10/B10))))))</f>
        <v>#DIV/0!</v>
      </c>
      <c r="C20" s="101" t="e">
        <f>IF(OR(A$16=B$13,A$17=B$13,A$18=B$13,A$19=B$13),B20-B19,"N/A")</f>
        <v>#DIV/0!</v>
      </c>
    </row>
    <row r="21" spans="1:5" x14ac:dyDescent="0.3">
      <c r="A21" s="13">
        <f>'Indicator 6 Data Entry'!A18</f>
        <v>0</v>
      </c>
      <c r="B21" s="97" t="e">
        <f>MIN(1,IF(A$16=B$13,(B20*(1+B$12)^5),IF(A$17=B$13,(B20*(1+B$12)^4),IF(A$18=B$13,(B20*(1+B$12)^3),IF(A$19=B$13,(B20*(1+B$12)^2),IF(A$20=B$13,(B20*(1+B$12)),""))))))</f>
        <v>#DIV/0!</v>
      </c>
      <c r="C21" s="101" t="e">
        <f>IF(OR(A$16=B$13,A$17=B$13,A$18=B$13,A$19=B$13,A$20=B$13),B21-B20,"N/A")</f>
        <v>#DIV/0!</v>
      </c>
    </row>
    <row r="22" spans="1:5" x14ac:dyDescent="0.3">
      <c r="A22" s="13">
        <f>'Indicator 6 Data Entry'!A19</f>
        <v>0</v>
      </c>
      <c r="B22" s="97" t="e">
        <f>MIN(1,IF(A$16=B$13,(B21*(1+B$12)^6),IF(A$17=B$13,(B21*(1+B$12)^5),IF(A$18=B$13,(B21*(1+B$12)^4),IF(A$19=B$13,(B21*(1+B$12)^3),IF(A$20=B$13,(B21*(1+B$12)^2),""))))))</f>
        <v>#DIV/0!</v>
      </c>
      <c r="C22" s="101" t="e">
        <f>IF(OR(A$16=B$13,A$17=B$13,A$18=B$13,A$19=B$13,A$20=B$13),B22-B21,"N/A")</f>
        <v>#DIV/0!</v>
      </c>
    </row>
    <row r="23" spans="1:5" x14ac:dyDescent="0.3">
      <c r="A23" s="13">
        <f>'Indicator 6 Data Entry'!A20</f>
        <v>0</v>
      </c>
      <c r="B23" s="97" t="e">
        <f>MIN(1,IF(A$16=B$13,(B22*(1+B$12)^7),IF(A$17=B$13,(B22*(1+B$12)^6),IF(A$18=B$13,(B22*(1+B$12)^5),IF(A$19=B$13,(B22*(1+B$12)^4),IF(A$20=B$13,(B22*(1+B$12)^3),""))))))</f>
        <v>#DIV/0!</v>
      </c>
      <c r="C23" s="101" t="e">
        <f>IF(OR(A$16=B$13,A$17=B$13,A$18=B$13,A$19=B$13,A$20=B$13),B23-B22,"N/A")</f>
        <v>#DIV/0!</v>
      </c>
    </row>
    <row r="24" spans="1:5" x14ac:dyDescent="0.3">
      <c r="A24" s="13">
        <f>'Indicator 6 Data Entry'!A21</f>
        <v>0</v>
      </c>
      <c r="B24" s="97" t="e">
        <f>MIN(1,IF(A$16=B$13,(B23*(1+B$12)^8),IF(A$17=B$13,(B23*(1+B$12)^7),IF(A$18=B$13,(B23*(1+B$12)^6),IF(A$19=B$13,(B23*(1+B$12)^5),IF(A$20=B$13,(B23*(1+B$12)^4),""))))))</f>
        <v>#DIV/0!</v>
      </c>
      <c r="C24" s="101" t="e">
        <f>IF(OR(A$16=B$13,A$17=B$13,A$18=B$13,A$19=B$13,A$20=B$13),B24-B23,"N/A")</f>
        <v>#DIV/0!</v>
      </c>
    </row>
    <row r="25" spans="1:5" x14ac:dyDescent="0.3">
      <c r="A25" s="13">
        <f>'Indicator 6 Data Entry'!A22</f>
        <v>0</v>
      </c>
      <c r="B25" s="97" t="e">
        <f>MIN(1,IF(A$16=B$13,(B24*(1+B$12)^9),IF(A$17=B$13,(B24*(1+B$12)^8),IF(A$18=B$13,(B24*(1+B$12)^7),IF(A$19=B$13,(B24*(1+B$12)^6),IF(A$20=B$13,(B24*(1+B$12)^5),""))))))</f>
        <v>#DIV/0!</v>
      </c>
      <c r="C25" s="101" t="e">
        <f>IF(OR(A$16=B$13,A$17=B$13,A$18=B$13,A$19=B$13,A$20=B$13),B25-B24,"N/A")</f>
        <v>#DIV/0!</v>
      </c>
    </row>
    <row r="26" spans="1:5" x14ac:dyDescent="0.3"/>
    <row r="27" spans="1:5" x14ac:dyDescent="0.3"/>
    <row r="28" spans="1:5" x14ac:dyDescent="0.3"/>
    <row r="29" spans="1:5" x14ac:dyDescent="0.3"/>
    <row r="30" spans="1:5" x14ac:dyDescent="0.3"/>
    <row r="31" spans="1:5" x14ac:dyDescent="0.3"/>
    <row r="32" spans="1:5" x14ac:dyDescent="0.3"/>
    <row r="33" spans="6:6" x14ac:dyDescent="0.3"/>
    <row r="34" spans="6:6" x14ac:dyDescent="0.3">
      <c r="F34" s="8" t="s">
        <v>15</v>
      </c>
    </row>
    <row r="35" spans="6:6" x14ac:dyDescent="0.3">
      <c r="F35" s="45" t="s">
        <v>16</v>
      </c>
    </row>
    <row r="36" spans="6:6" x14ac:dyDescent="0.3">
      <c r="F36" s="45" t="s">
        <v>17</v>
      </c>
    </row>
    <row r="37" spans="6:6" x14ac:dyDescent="0.3">
      <c r="F37" s="45" t="s">
        <v>18</v>
      </c>
    </row>
    <row r="38" spans="6:6" x14ac:dyDescent="0.3">
      <c r="F38" s="45" t="s">
        <v>19</v>
      </c>
    </row>
    <row r="39" spans="6:6" x14ac:dyDescent="0.3">
      <c r="F39" s="45" t="s">
        <v>20</v>
      </c>
    </row>
    <row r="40" spans="6:6" x14ac:dyDescent="0.3">
      <c r="F40" s="45" t="s">
        <v>21</v>
      </c>
    </row>
    <row r="41" spans="6:6" x14ac:dyDescent="0.3">
      <c r="F41" s="45" t="s">
        <v>22</v>
      </c>
    </row>
    <row r="42" spans="6:6" x14ac:dyDescent="0.3"/>
    <row r="43" spans="6:6" x14ac:dyDescent="0.3"/>
    <row r="44" spans="6:6" x14ac:dyDescent="0.3"/>
    <row r="45" spans="6:6" x14ac:dyDescent="0.3"/>
    <row r="46" spans="6:6" x14ac:dyDescent="0.3"/>
    <row r="47" spans="6:6" x14ac:dyDescent="0.3"/>
    <row r="48" spans="6:6" x14ac:dyDescent="0.3"/>
    <row r="49" x14ac:dyDescent="0.3"/>
    <row r="50" x14ac:dyDescent="0.3"/>
  </sheetData>
  <sheetProtection algorithmName="SHA-512" hashValue="/2LwLCaUVFsUbVy2LivIy8Jz8Osnbq2LjsHkkp8ZFeRUQ3t+ChrX7upAfgoDJ2c9PIq/hPDSyF/bjBtDFO6ZSw==" saltValue="+/7NOJdYPo1eQqsqyitmag==" spinCount="100000" sheet="1" scenarios="1"/>
  <conditionalFormatting sqref="A16:C20 B21:C25">
    <cfRule type="expression" dxfId="229" priority="8">
      <formula>$A16=$B$13</formula>
    </cfRule>
  </conditionalFormatting>
  <conditionalFormatting sqref="A21:A25">
    <cfRule type="expression" dxfId="228" priority="6">
      <formula>A21=$B$13</formula>
    </cfRule>
  </conditionalFormatting>
  <conditionalFormatting sqref="E18">
    <cfRule type="expression" dxfId="227" priority="29">
      <formula>D18=#REF!</formula>
    </cfRule>
  </conditionalFormatting>
  <pageMargins left="0.7" right="0.7" top="0.75" bottom="0.75" header="0.3" footer="0.3"/>
  <pageSetup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1125560A4043488F1D94F6AE155F5D" ma:contentTypeVersion="9" ma:contentTypeDescription="Create a new document." ma:contentTypeScope="" ma:versionID="7e32e51b4426a88d830383c818a7ca64">
  <xsd:schema xmlns:xsd="http://www.w3.org/2001/XMLSchema" xmlns:xs="http://www.w3.org/2001/XMLSchema" xmlns:p="http://schemas.microsoft.com/office/2006/metadata/properties" xmlns:ns3="43c8a898-0495-4687-82f4-6c1a7d4b1cee" targetNamespace="http://schemas.microsoft.com/office/2006/metadata/properties" ma:root="true" ma:fieldsID="6fe3aff1c95fbc1b8fe8d3673783a92d" ns3:_="">
    <xsd:import namespace="43c8a898-0495-4687-82f4-6c1a7d4b1ce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8a898-0495-4687-82f4-6c1a7d4b1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195D85-5084-4832-A98F-ACA4EF74969E}">
  <ds:schemaRefs>
    <ds:schemaRef ds:uri="http://schemas.microsoft.com/sharepoint/v3/contenttype/forms"/>
  </ds:schemaRefs>
</ds:datastoreItem>
</file>

<file path=customXml/itemProps2.xml><?xml version="1.0" encoding="utf-8"?>
<ds:datastoreItem xmlns:ds="http://schemas.openxmlformats.org/officeDocument/2006/customXml" ds:itemID="{E938F5ED-581F-40DB-AED3-489ED0F14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8a898-0495-4687-82f4-6c1a7d4b1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9CB453-D1A5-4FDE-BD13-C3F4DCBC094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3c8a898-0495-4687-82f4-6c1a7d4b1c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Table of Contents</vt:lpstr>
      <vt:lpstr>Indicator 6 Data Entry</vt:lpstr>
      <vt:lpstr>Indicator 6 Calculations</vt:lpstr>
      <vt:lpstr>Indicator 6A Predicting Trend</vt:lpstr>
      <vt:lpstr>Ind. 6A Fixed Percent Increase</vt:lpstr>
      <vt:lpstr>Indicator 6A Average Increase</vt:lpstr>
      <vt:lpstr>Ind. 6A Start With the End Goal</vt:lpstr>
      <vt:lpstr>Indicator 6A Accelerated Growth</vt:lpstr>
      <vt:lpstr>Indicator 6A Summary</vt:lpstr>
      <vt:lpstr>Indicator 6B Predicting Trend</vt:lpstr>
      <vt:lpstr>Ind. 6B Fixed Percent Decrease</vt:lpstr>
      <vt:lpstr>Indicator 6B Average Decrease</vt:lpstr>
      <vt:lpstr>Ind. 6B Start With the End Goal</vt:lpstr>
      <vt:lpstr>Indicator 6B Accelerated Growth</vt:lpstr>
      <vt:lpstr>Indicator 6B Summary</vt:lpstr>
      <vt:lpstr>Indicator 6C Predicting Trend</vt:lpstr>
      <vt:lpstr>Ind. 6C Fixed Percent Decrease</vt:lpstr>
      <vt:lpstr>Indicator 6C Average Decrease</vt:lpstr>
      <vt:lpstr>Ind. 6C Start With the End Goal</vt:lpstr>
      <vt:lpstr>Indicator 6C Accelerated Growth</vt:lpstr>
      <vt:lpstr>Indicator 6C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Seay</dc:creator>
  <cp:lastModifiedBy>Laura Johnson</cp:lastModifiedBy>
  <cp:lastPrinted>2021-10-28T15:41:56Z</cp:lastPrinted>
  <dcterms:created xsi:type="dcterms:W3CDTF">2021-06-25T14:32:06Z</dcterms:created>
  <dcterms:modified xsi:type="dcterms:W3CDTF">2023-02-08T19:30:04Z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0x010100971125560A4043488F1D94F6AE155F5D</vt:lpwstr>
  </property>
</Properties>
</file>